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inliveudlap-my.sharepoint.com/personal/juan_leclercq_udlap_mx/Documents/"/>
    </mc:Choice>
  </mc:AlternateContent>
  <xr:revisionPtr revIDLastSave="0" documentId="8_{33F89529-3DAA-4268-80BB-188BCA2E9512}" xr6:coauthVersionLast="47" xr6:coauthVersionMax="47" xr10:uidLastSave="{00000000-0000-0000-0000-000000000000}"/>
  <bookViews>
    <workbookView xWindow="-120" yWindow="-120" windowWidth="29040" windowHeight="15720" xr2:uid="{00000000-000D-0000-FFFF-FFFF00000000}"/>
  </bookViews>
  <sheets>
    <sheet name="REVISIÓN" sheetId="1" r:id="rId1"/>
    <sheet name="MINUTA" sheetId="2" r:id="rId2"/>
    <sheet name="TABLERO-FINAL" sheetId="3" r:id="rId3"/>
    <sheet name="DATOS-FINAL" sheetId="4" r:id="rId4"/>
    <sheet name="ÍNDICE-CÁLCULO" sheetId="5" r:id="rId5"/>
    <sheet name="RESULTADOS" sheetId="6" r:id="rId6"/>
    <sheet name="p_total" sheetId="7" r:id="rId7"/>
    <sheet name="territorio" sheetId="8" r:id="rId8"/>
    <sheet name="d1-formato" sheetId="9" r:id="rId9"/>
    <sheet name="Hoja1"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 i="5" l="1"/>
  <c r="AQ78" i="5"/>
  <c r="R78" i="5"/>
  <c r="AL77" i="5"/>
  <c r="V75" i="5"/>
  <c r="AK74" i="5"/>
  <c r="AI73" i="5"/>
  <c r="AD72" i="5"/>
  <c r="AC72" i="5"/>
  <c r="M72" i="5"/>
  <c r="Z71" i="5"/>
  <c r="AO70" i="5"/>
  <c r="AE70" i="5"/>
  <c r="Y70" i="5"/>
  <c r="F70" i="5"/>
  <c r="AO69" i="5"/>
  <c r="AC69" i="5"/>
  <c r="N69" i="5"/>
  <c r="AE68" i="5"/>
  <c r="N68" i="5"/>
  <c r="AD67" i="5"/>
  <c r="AP66" i="5"/>
  <c r="AP102" i="5" s="1"/>
  <c r="AJ66" i="5"/>
  <c r="Z66" i="5"/>
  <c r="AN65" i="5"/>
  <c r="AE65" i="5"/>
  <c r="G65" i="5"/>
  <c r="F65" i="5"/>
  <c r="AI64" i="5"/>
  <c r="N64" i="5"/>
  <c r="M64" i="5"/>
  <c r="AQ63" i="5"/>
  <c r="AP63" i="5"/>
  <c r="G63" i="5"/>
  <c r="F63" i="5"/>
  <c r="AP62" i="5"/>
  <c r="AC62" i="5"/>
  <c r="F62" i="5"/>
  <c r="AP61" i="5"/>
  <c r="AJ61" i="5"/>
  <c r="AP60" i="5"/>
  <c r="AO60" i="5"/>
  <c r="AI60" i="5"/>
  <c r="W60" i="5"/>
  <c r="N60" i="5"/>
  <c r="M60" i="5"/>
  <c r="AP59" i="5"/>
  <c r="AJ59" i="5"/>
  <c r="AC59" i="5"/>
  <c r="N59" i="5"/>
  <c r="I59" i="5"/>
  <c r="B59" i="5"/>
  <c r="AK58" i="5"/>
  <c r="AD58" i="5"/>
  <c r="Z58" i="5"/>
  <c r="R58" i="5"/>
  <c r="Q58" i="5"/>
  <c r="K58" i="5"/>
  <c r="AQ57" i="5"/>
  <c r="AI57" i="5"/>
  <c r="AH57" i="5"/>
  <c r="Q57" i="5"/>
  <c r="AL56" i="5"/>
  <c r="AH56" i="5"/>
  <c r="Z56" i="5"/>
  <c r="N56" i="5"/>
  <c r="J56" i="5"/>
  <c r="B56" i="5"/>
  <c r="AC55" i="5"/>
  <c r="F55" i="5"/>
  <c r="AP54" i="5"/>
  <c r="AO54" i="5"/>
  <c r="AD54" i="5"/>
  <c r="AC54" i="5"/>
  <c r="W54" i="5"/>
  <c r="Q54" i="5"/>
  <c r="M54" i="5"/>
  <c r="L54" i="5"/>
  <c r="E54" i="5"/>
  <c r="AQ53" i="5"/>
  <c r="AK53" i="5"/>
  <c r="AJ53" i="5"/>
  <c r="AE53" i="5"/>
  <c r="Y53" i="5"/>
  <c r="U53" i="5"/>
  <c r="Q53" i="5"/>
  <c r="M53" i="5"/>
  <c r="G53" i="5"/>
  <c r="F53" i="5"/>
  <c r="AP52" i="5"/>
  <c r="AO52" i="5"/>
  <c r="AE52" i="5"/>
  <c r="Z52" i="5"/>
  <c r="Q52" i="5"/>
  <c r="P52" i="5"/>
  <c r="E52" i="5"/>
  <c r="AK51" i="5"/>
  <c r="Z51" i="5"/>
  <c r="K51" i="5"/>
  <c r="G51" i="5"/>
  <c r="AQ50" i="5"/>
  <c r="AM50" i="5"/>
  <c r="AE50" i="5"/>
  <c r="U50" i="5"/>
  <c r="Q50" i="5"/>
  <c r="G50" i="5"/>
  <c r="F50" i="5"/>
  <c r="B50" i="5"/>
  <c r="AR45" i="5"/>
  <c r="AQ45" i="5"/>
  <c r="AP45" i="5"/>
  <c r="AO45" i="5"/>
  <c r="AN45" i="5"/>
  <c r="AM45" i="5"/>
  <c r="AL45" i="5"/>
  <c r="AK45" i="5"/>
  <c r="AJ45" i="5"/>
  <c r="AI45" i="5"/>
  <c r="AH45" i="5"/>
  <c r="AG45" i="5"/>
  <c r="AF45" i="5"/>
  <c r="AE45" i="5"/>
  <c r="AD45" i="5"/>
  <c r="AC45" i="5"/>
  <c r="AB45" i="5"/>
  <c r="AA45" i="5"/>
  <c r="Z45" i="5"/>
  <c r="Y45" i="5"/>
  <c r="X45" i="5"/>
  <c r="W45" i="5"/>
  <c r="V45" i="5"/>
  <c r="U45" i="5"/>
  <c r="T45" i="5"/>
  <c r="S45" i="5"/>
  <c r="R45" i="5"/>
  <c r="Q45" i="5"/>
  <c r="P45" i="5"/>
  <c r="O45" i="5"/>
  <c r="N45" i="5"/>
  <c r="N92" i="5" s="1"/>
  <c r="M45" i="5"/>
  <c r="L45" i="5"/>
  <c r="K45" i="5"/>
  <c r="J45" i="5"/>
  <c r="I45" i="5"/>
  <c r="H45" i="5"/>
  <c r="G45" i="5"/>
  <c r="F45" i="5"/>
  <c r="E45" i="5"/>
  <c r="D45" i="5"/>
  <c r="C45" i="5"/>
  <c r="B45" i="5"/>
  <c r="AR44" i="5"/>
  <c r="AR64" i="5" s="1"/>
  <c r="AQ44" i="5"/>
  <c r="AP44" i="5"/>
  <c r="AO44" i="5"/>
  <c r="AO88" i="5" s="1"/>
  <c r="AN44" i="5"/>
  <c r="AN54" i="5" s="1"/>
  <c r="AN90" i="5" s="1"/>
  <c r="AM44" i="5"/>
  <c r="AM58" i="5" s="1"/>
  <c r="AL44" i="5"/>
  <c r="AL58" i="5" s="1"/>
  <c r="AK44" i="5"/>
  <c r="AK52" i="5" s="1"/>
  <c r="AJ44" i="5"/>
  <c r="AJ71" i="5" s="1"/>
  <c r="AI44" i="5"/>
  <c r="AI71" i="5" s="1"/>
  <c r="AH44" i="5"/>
  <c r="AH62" i="5" s="1"/>
  <c r="AG44" i="5"/>
  <c r="AG56" i="5" s="1"/>
  <c r="AF44" i="5"/>
  <c r="AF51" i="5" s="1"/>
  <c r="AE44" i="5"/>
  <c r="AD44" i="5"/>
  <c r="AC44" i="5"/>
  <c r="AB44" i="5"/>
  <c r="AA44" i="5"/>
  <c r="AA76" i="5" s="1"/>
  <c r="Z44" i="5"/>
  <c r="Z50" i="5" s="1"/>
  <c r="Y44" i="5"/>
  <c r="Y77" i="5" s="1"/>
  <c r="X44" i="5"/>
  <c r="X53" i="5" s="1"/>
  <c r="W44" i="5"/>
  <c r="W53" i="5" s="1"/>
  <c r="V44" i="5"/>
  <c r="V53" i="5" s="1"/>
  <c r="U44" i="5"/>
  <c r="U70" i="5" s="1"/>
  <c r="T44" i="5"/>
  <c r="T61" i="5" s="1"/>
  <c r="S44" i="5"/>
  <c r="S60" i="5" s="1"/>
  <c r="R44" i="5"/>
  <c r="Q44" i="5"/>
  <c r="Q73" i="5" s="1"/>
  <c r="P44" i="5"/>
  <c r="P73" i="5" s="1"/>
  <c r="O44" i="5"/>
  <c r="N44" i="5"/>
  <c r="N50" i="5" s="1"/>
  <c r="M44" i="5"/>
  <c r="M78" i="5" s="1"/>
  <c r="L44" i="5"/>
  <c r="L61" i="5" s="1"/>
  <c r="K44" i="5"/>
  <c r="K54" i="5" s="1"/>
  <c r="J44" i="5"/>
  <c r="I44" i="5"/>
  <c r="I56" i="5" s="1"/>
  <c r="H44" i="5"/>
  <c r="H56" i="5" s="1"/>
  <c r="G44" i="5"/>
  <c r="G64" i="5" s="1"/>
  <c r="F44" i="5"/>
  <c r="E44" i="5"/>
  <c r="D44" i="5"/>
  <c r="D54" i="5" s="1"/>
  <c r="C44" i="5"/>
  <c r="C54" i="5" s="1"/>
  <c r="B44" i="5"/>
  <c r="B72" i="5" s="1"/>
  <c r="AR42" i="5"/>
  <c r="AQ42" i="5"/>
  <c r="AP42" i="5"/>
  <c r="AO42" i="5"/>
  <c r="AN42" i="5"/>
  <c r="AM42" i="5"/>
  <c r="AL42" i="5"/>
  <c r="AK42" i="5"/>
  <c r="AJ42" i="5"/>
  <c r="AI42" i="5"/>
  <c r="AH42" i="5"/>
  <c r="AG42" i="5"/>
  <c r="AF42" i="5"/>
  <c r="AE42" i="5"/>
  <c r="AD42" i="5"/>
  <c r="AC42" i="5"/>
  <c r="AB42" i="5"/>
  <c r="AA42" i="5"/>
  <c r="Z42" i="5"/>
  <c r="Y42" i="5"/>
  <c r="X42" i="5"/>
  <c r="W42" i="5"/>
  <c r="V42" i="5"/>
  <c r="U42" i="5"/>
  <c r="T42" i="5"/>
  <c r="S42" i="5"/>
  <c r="R42" i="5"/>
  <c r="Q42" i="5"/>
  <c r="P42" i="5"/>
  <c r="O42" i="5"/>
  <c r="N42" i="5"/>
  <c r="M42" i="5"/>
  <c r="L42" i="5"/>
  <c r="K42" i="5"/>
  <c r="J42" i="5"/>
  <c r="I42" i="5"/>
  <c r="H42" i="5"/>
  <c r="G42" i="5"/>
  <c r="F42" i="5"/>
  <c r="E42" i="5"/>
  <c r="D42" i="5"/>
  <c r="C42" i="5"/>
  <c r="B42" i="5"/>
  <c r="AR41" i="5"/>
  <c r="AQ41" i="5"/>
  <c r="AP41" i="5"/>
  <c r="AO41" i="5"/>
  <c r="AN41" i="5"/>
  <c r="AM41" i="5"/>
  <c r="AL41" i="5"/>
  <c r="AK41" i="5"/>
  <c r="AJ41" i="5"/>
  <c r="AI41" i="5"/>
  <c r="AH41" i="5"/>
  <c r="AG41" i="5"/>
  <c r="AF41" i="5"/>
  <c r="AE41" i="5"/>
  <c r="AD41" i="5"/>
  <c r="AC41" i="5"/>
  <c r="AB41" i="5"/>
  <c r="AA41" i="5"/>
  <c r="Z41" i="5"/>
  <c r="Y41" i="5"/>
  <c r="X41" i="5"/>
  <c r="W41" i="5"/>
  <c r="V41" i="5"/>
  <c r="U41" i="5"/>
  <c r="T41" i="5"/>
  <c r="S41" i="5"/>
  <c r="R41" i="5"/>
  <c r="Q41" i="5"/>
  <c r="P41" i="5"/>
  <c r="O41" i="5"/>
  <c r="N41" i="5"/>
  <c r="M41" i="5"/>
  <c r="L41" i="5"/>
  <c r="K41" i="5"/>
  <c r="J41" i="5"/>
  <c r="I41" i="5"/>
  <c r="H41" i="5"/>
  <c r="G41" i="5"/>
  <c r="F41" i="5"/>
  <c r="E41" i="5"/>
  <c r="D41" i="5"/>
  <c r="C41" i="5"/>
  <c r="B41" i="5"/>
  <c r="AR40" i="5"/>
  <c r="AQ40" i="5"/>
  <c r="AP40" i="5"/>
  <c r="AO40" i="5"/>
  <c r="AN40" i="5"/>
  <c r="AM40" i="5"/>
  <c r="AL40" i="5"/>
  <c r="AK40" i="5"/>
  <c r="AJ40" i="5"/>
  <c r="AI40" i="5"/>
  <c r="AH40" i="5"/>
  <c r="AG40" i="5"/>
  <c r="AF40" i="5"/>
  <c r="AE40" i="5"/>
  <c r="AD40" i="5"/>
  <c r="AC40" i="5"/>
  <c r="AB40" i="5"/>
  <c r="AA40" i="5"/>
  <c r="Z40" i="5"/>
  <c r="Y40" i="5"/>
  <c r="X40" i="5"/>
  <c r="W40" i="5"/>
  <c r="V40" i="5"/>
  <c r="U40" i="5"/>
  <c r="T40" i="5"/>
  <c r="S40" i="5"/>
  <c r="R40" i="5"/>
  <c r="Q40" i="5"/>
  <c r="P40" i="5"/>
  <c r="O40" i="5"/>
  <c r="N40" i="5"/>
  <c r="M40" i="5"/>
  <c r="L40" i="5"/>
  <c r="K40" i="5"/>
  <c r="J40" i="5"/>
  <c r="I40" i="5"/>
  <c r="H40" i="5"/>
  <c r="G40" i="5"/>
  <c r="F40" i="5"/>
  <c r="E40" i="5"/>
  <c r="D40" i="5"/>
  <c r="C40" i="5"/>
  <c r="B40" i="5"/>
  <c r="AR39" i="5"/>
  <c r="AQ39" i="5"/>
  <c r="AP39" i="5"/>
  <c r="AO39" i="5"/>
  <c r="AN39" i="5"/>
  <c r="AM39" i="5"/>
  <c r="AL39"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B39" i="5"/>
  <c r="AR38" i="5"/>
  <c r="AQ38" i="5"/>
  <c r="AP38" i="5"/>
  <c r="AO38" i="5"/>
  <c r="AN38" i="5"/>
  <c r="AM38" i="5"/>
  <c r="AL38" i="5"/>
  <c r="AK38" i="5"/>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C38" i="5"/>
  <c r="B38" i="5"/>
  <c r="AR37" i="5"/>
  <c r="AQ37" i="5"/>
  <c r="AP37" i="5"/>
  <c r="AO37" i="5"/>
  <c r="AN37" i="5"/>
  <c r="AM37" i="5"/>
  <c r="AL37" i="5"/>
  <c r="AL52" i="5" s="1"/>
  <c r="AK37" i="5"/>
  <c r="AJ37" i="5"/>
  <c r="AI37" i="5"/>
  <c r="AH37" i="5"/>
  <c r="AG37" i="5"/>
  <c r="AF37" i="5"/>
  <c r="AE37" i="5"/>
  <c r="AD37" i="5"/>
  <c r="AC37" i="5"/>
  <c r="AB37" i="5"/>
  <c r="AA37" i="5"/>
  <c r="Z37" i="5"/>
  <c r="Y37" i="5"/>
  <c r="X37" i="5"/>
  <c r="W37" i="5"/>
  <c r="V37" i="5"/>
  <c r="V50" i="5" s="1"/>
  <c r="U37" i="5"/>
  <c r="T37" i="5"/>
  <c r="S37" i="5"/>
  <c r="R37" i="5"/>
  <c r="Q37" i="5"/>
  <c r="P37" i="5"/>
  <c r="O37" i="5"/>
  <c r="N37" i="5"/>
  <c r="M37" i="5"/>
  <c r="M71" i="5" s="1"/>
  <c r="L37" i="5"/>
  <c r="K37" i="5"/>
  <c r="J37" i="5"/>
  <c r="I37" i="5"/>
  <c r="H37" i="5"/>
  <c r="G37" i="5"/>
  <c r="F37" i="5"/>
  <c r="E37" i="5"/>
  <c r="D37" i="5"/>
  <c r="C37" i="5"/>
  <c r="B37" i="5"/>
  <c r="B52" i="5" s="1"/>
  <c r="AR36" i="5"/>
  <c r="AQ36" i="5"/>
  <c r="AP36" i="5"/>
  <c r="AO36" i="5"/>
  <c r="AN36" i="5"/>
  <c r="AM36" i="5"/>
  <c r="AL36" i="5"/>
  <c r="AK36" i="5"/>
  <c r="AJ36" i="5"/>
  <c r="AI36" i="5"/>
  <c r="AH36"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C36" i="5"/>
  <c r="B36" i="5"/>
  <c r="CL36" i="4"/>
  <c r="CJ36" i="4"/>
  <c r="CH36" i="4"/>
  <c r="CF36" i="4"/>
  <c r="CD36" i="4"/>
  <c r="CB36" i="4"/>
  <c r="BZ36" i="4"/>
  <c r="BX36" i="4"/>
  <c r="BV36" i="4"/>
  <c r="BT36" i="4"/>
  <c r="BR36" i="4"/>
  <c r="BP36" i="4"/>
  <c r="BN36" i="4"/>
  <c r="BL36" i="4"/>
  <c r="BJ36" i="4"/>
  <c r="BH36" i="4"/>
  <c r="BF36" i="4"/>
  <c r="BD36" i="4"/>
  <c r="BB36" i="4"/>
  <c r="AZ36" i="4"/>
  <c r="AX36" i="4"/>
  <c r="AV36" i="4"/>
  <c r="AT36" i="4"/>
  <c r="AR36" i="4"/>
  <c r="AP36" i="4"/>
  <c r="AN36" i="4"/>
  <c r="AL36" i="4"/>
  <c r="AJ36" i="4"/>
  <c r="AH36" i="4"/>
  <c r="AF36" i="4"/>
  <c r="AD36" i="4"/>
  <c r="AB36" i="4"/>
  <c r="Z36" i="4"/>
  <c r="X36" i="4"/>
  <c r="V36" i="4"/>
  <c r="T36" i="4"/>
  <c r="R36" i="4"/>
  <c r="P36" i="4"/>
  <c r="N36" i="4"/>
  <c r="L36" i="4"/>
  <c r="J36" i="4"/>
  <c r="H36" i="4"/>
  <c r="F36" i="4"/>
  <c r="CL35" i="4"/>
  <c r="CJ35" i="4"/>
  <c r="CH35" i="4"/>
  <c r="CF35" i="4"/>
  <c r="CD35" i="4"/>
  <c r="CB35" i="4"/>
  <c r="BZ35" i="4"/>
  <c r="BX35" i="4"/>
  <c r="BV35" i="4"/>
  <c r="BT35" i="4"/>
  <c r="BR35" i="4"/>
  <c r="BP35" i="4"/>
  <c r="BN35" i="4"/>
  <c r="BL35" i="4"/>
  <c r="BJ35" i="4"/>
  <c r="BH35" i="4"/>
  <c r="BF35" i="4"/>
  <c r="BD35" i="4"/>
  <c r="BB35" i="4"/>
  <c r="AZ35" i="4"/>
  <c r="AX35" i="4"/>
  <c r="AV35" i="4"/>
  <c r="AT35" i="4"/>
  <c r="AR35" i="4"/>
  <c r="AP35" i="4"/>
  <c r="AN35" i="4"/>
  <c r="AL35" i="4"/>
  <c r="AJ35" i="4"/>
  <c r="AH35" i="4"/>
  <c r="AF35" i="4"/>
  <c r="AD35" i="4"/>
  <c r="AB35" i="4"/>
  <c r="Z35" i="4"/>
  <c r="X35" i="4"/>
  <c r="V35" i="4"/>
  <c r="T35" i="4"/>
  <c r="R35" i="4"/>
  <c r="P35" i="4"/>
  <c r="N35" i="4"/>
  <c r="L35" i="4"/>
  <c r="J35" i="4"/>
  <c r="H35" i="4"/>
  <c r="F35" i="4"/>
  <c r="CL34" i="4"/>
  <c r="CJ34" i="4"/>
  <c r="CH34" i="4"/>
  <c r="CF34" i="4"/>
  <c r="CD34" i="4"/>
  <c r="CB34" i="4"/>
  <c r="BZ34" i="4"/>
  <c r="BX34" i="4"/>
  <c r="BV34" i="4"/>
  <c r="BT34" i="4"/>
  <c r="BR34" i="4"/>
  <c r="BP34" i="4"/>
  <c r="BN34" i="4"/>
  <c r="BL34" i="4"/>
  <c r="BJ34" i="4"/>
  <c r="BH34" i="4"/>
  <c r="BF34" i="4"/>
  <c r="BD34" i="4"/>
  <c r="BB34" i="4"/>
  <c r="AZ34" i="4"/>
  <c r="AX34" i="4"/>
  <c r="AV34" i="4"/>
  <c r="AT34" i="4"/>
  <c r="AR34" i="4"/>
  <c r="AP34" i="4"/>
  <c r="AN34" i="4"/>
  <c r="AL34" i="4"/>
  <c r="AJ34" i="4"/>
  <c r="AH34" i="4"/>
  <c r="AF34" i="4"/>
  <c r="AD34" i="4"/>
  <c r="AB34" i="4"/>
  <c r="Z34" i="4"/>
  <c r="X34" i="4"/>
  <c r="V34" i="4"/>
  <c r="T34" i="4"/>
  <c r="R34" i="4"/>
  <c r="P34" i="4"/>
  <c r="N34" i="4"/>
  <c r="L34" i="4"/>
  <c r="J34" i="4"/>
  <c r="H34" i="4"/>
  <c r="F34" i="4"/>
  <c r="CL33" i="4"/>
  <c r="CJ33" i="4"/>
  <c r="CH33" i="4"/>
  <c r="CF33" i="4"/>
  <c r="CD33" i="4"/>
  <c r="CB33" i="4"/>
  <c r="BZ33" i="4"/>
  <c r="BX33" i="4"/>
  <c r="BV33" i="4"/>
  <c r="BT33" i="4"/>
  <c r="BR33" i="4"/>
  <c r="BP33" i="4"/>
  <c r="BN33" i="4"/>
  <c r="BL33" i="4"/>
  <c r="BJ33" i="4"/>
  <c r="BH33" i="4"/>
  <c r="BF33" i="4"/>
  <c r="BD33" i="4"/>
  <c r="BB33" i="4"/>
  <c r="AZ33" i="4"/>
  <c r="AX33" i="4"/>
  <c r="AV33" i="4"/>
  <c r="AT33" i="4"/>
  <c r="AR33" i="4"/>
  <c r="AP33" i="4"/>
  <c r="AN33" i="4"/>
  <c r="AL33" i="4"/>
  <c r="AJ33" i="4"/>
  <c r="AH33" i="4"/>
  <c r="AF33" i="4"/>
  <c r="AD33" i="4"/>
  <c r="AB33" i="4"/>
  <c r="Z33" i="4"/>
  <c r="X33" i="4"/>
  <c r="V33" i="4"/>
  <c r="T33" i="4"/>
  <c r="R33" i="4"/>
  <c r="P33" i="4"/>
  <c r="N33" i="4"/>
  <c r="L33" i="4"/>
  <c r="J33" i="4"/>
  <c r="H33" i="4"/>
  <c r="F33" i="4"/>
  <c r="CL32" i="4"/>
  <c r="CJ32" i="4"/>
  <c r="CH32" i="4"/>
  <c r="CF32" i="4"/>
  <c r="CD32" i="4"/>
  <c r="CB32" i="4"/>
  <c r="BZ32" i="4"/>
  <c r="BX32" i="4"/>
  <c r="BV32" i="4"/>
  <c r="BT32" i="4"/>
  <c r="BR32" i="4"/>
  <c r="BP32" i="4"/>
  <c r="BN32" i="4"/>
  <c r="BL32" i="4"/>
  <c r="BJ32" i="4"/>
  <c r="BH32" i="4"/>
  <c r="BF32" i="4"/>
  <c r="BD32" i="4"/>
  <c r="BB32" i="4"/>
  <c r="AZ32" i="4"/>
  <c r="AX32" i="4"/>
  <c r="AV32" i="4"/>
  <c r="AT32" i="4"/>
  <c r="AR32" i="4"/>
  <c r="AP32" i="4"/>
  <c r="AN32" i="4"/>
  <c r="AL32" i="4"/>
  <c r="AJ32" i="4"/>
  <c r="AH32" i="4"/>
  <c r="AF32" i="4"/>
  <c r="AD32" i="4"/>
  <c r="AB32" i="4"/>
  <c r="Z32" i="4"/>
  <c r="X32" i="4"/>
  <c r="V32" i="4"/>
  <c r="T32" i="4"/>
  <c r="R32" i="4"/>
  <c r="P32" i="4"/>
  <c r="N32" i="4"/>
  <c r="L32" i="4"/>
  <c r="J32" i="4"/>
  <c r="H32" i="4"/>
  <c r="F32" i="4"/>
  <c r="CL31" i="4"/>
  <c r="CJ31" i="4"/>
  <c r="CH31" i="4"/>
  <c r="CF31" i="4"/>
  <c r="CD31" i="4"/>
  <c r="CB31" i="4"/>
  <c r="BZ31" i="4"/>
  <c r="BX31" i="4"/>
  <c r="BV31" i="4"/>
  <c r="BT31" i="4"/>
  <c r="BR31" i="4"/>
  <c r="BP31" i="4"/>
  <c r="BN31" i="4"/>
  <c r="BL31" i="4"/>
  <c r="BJ31" i="4"/>
  <c r="BH31" i="4"/>
  <c r="BF31" i="4"/>
  <c r="BD31" i="4"/>
  <c r="BB31" i="4"/>
  <c r="AZ31" i="4"/>
  <c r="AX31" i="4"/>
  <c r="AV31" i="4"/>
  <c r="AT31" i="4"/>
  <c r="AR31" i="4"/>
  <c r="AP31" i="4"/>
  <c r="AN31" i="4"/>
  <c r="AL31" i="4"/>
  <c r="AJ31" i="4"/>
  <c r="AH31" i="4"/>
  <c r="AF31" i="4"/>
  <c r="AD31" i="4"/>
  <c r="AB31" i="4"/>
  <c r="Z31" i="4"/>
  <c r="X31" i="4"/>
  <c r="V31" i="4"/>
  <c r="T31" i="4"/>
  <c r="R31" i="4"/>
  <c r="P31" i="4"/>
  <c r="N31" i="4"/>
  <c r="L31" i="4"/>
  <c r="J31" i="4"/>
  <c r="H31" i="4"/>
  <c r="F31" i="4"/>
  <c r="CL30" i="4"/>
  <c r="CJ30" i="4"/>
  <c r="CH30" i="4"/>
  <c r="CF30" i="4"/>
  <c r="CD30" i="4"/>
  <c r="CB30" i="4"/>
  <c r="BZ30" i="4"/>
  <c r="BX30" i="4"/>
  <c r="BV30" i="4"/>
  <c r="BT30" i="4"/>
  <c r="BR30" i="4"/>
  <c r="BP30" i="4"/>
  <c r="BN30" i="4"/>
  <c r="BL30" i="4"/>
  <c r="BJ30" i="4"/>
  <c r="BH30" i="4"/>
  <c r="BF30" i="4"/>
  <c r="BD30" i="4"/>
  <c r="BB30" i="4"/>
  <c r="AZ30" i="4"/>
  <c r="AX30" i="4"/>
  <c r="AV30" i="4"/>
  <c r="AT30" i="4"/>
  <c r="AR30" i="4"/>
  <c r="AP30" i="4"/>
  <c r="AN30" i="4"/>
  <c r="AL30" i="4"/>
  <c r="AJ30" i="4"/>
  <c r="AH30" i="4"/>
  <c r="AF30" i="4"/>
  <c r="AD30" i="4"/>
  <c r="AB30" i="4"/>
  <c r="Z30" i="4"/>
  <c r="X30" i="4"/>
  <c r="V30" i="4"/>
  <c r="T30" i="4"/>
  <c r="R30" i="4"/>
  <c r="P30" i="4"/>
  <c r="N30" i="4"/>
  <c r="L30" i="4"/>
  <c r="J30" i="4"/>
  <c r="H30" i="4"/>
  <c r="F30" i="4"/>
  <c r="CL29" i="4"/>
  <c r="CJ29" i="4"/>
  <c r="CH29" i="4"/>
  <c r="CF29" i="4"/>
  <c r="CD29" i="4"/>
  <c r="CB29" i="4"/>
  <c r="BZ29" i="4"/>
  <c r="BX29" i="4"/>
  <c r="BV29" i="4"/>
  <c r="BT29" i="4"/>
  <c r="BR29" i="4"/>
  <c r="BP29" i="4"/>
  <c r="BN29" i="4"/>
  <c r="BL29" i="4"/>
  <c r="BJ29" i="4"/>
  <c r="BH29" i="4"/>
  <c r="BF29" i="4"/>
  <c r="BD29" i="4"/>
  <c r="BB29" i="4"/>
  <c r="AZ29" i="4"/>
  <c r="AX29" i="4"/>
  <c r="AV29" i="4"/>
  <c r="AT29" i="4"/>
  <c r="AR29" i="4"/>
  <c r="AP29" i="4"/>
  <c r="AN29" i="4"/>
  <c r="AL29" i="4"/>
  <c r="AJ29" i="4"/>
  <c r="AH29" i="4"/>
  <c r="AF29" i="4"/>
  <c r="AD29" i="4"/>
  <c r="AB29" i="4"/>
  <c r="Z29" i="4"/>
  <c r="X29" i="4"/>
  <c r="V29" i="4"/>
  <c r="T29" i="4"/>
  <c r="R29" i="4"/>
  <c r="P29" i="4"/>
  <c r="N29" i="4"/>
  <c r="L29" i="4"/>
  <c r="J29" i="4"/>
  <c r="H29" i="4"/>
  <c r="F29" i="4"/>
  <c r="CL28" i="4"/>
  <c r="CJ28" i="4"/>
  <c r="CH28" i="4"/>
  <c r="CF28" i="4"/>
  <c r="CD28" i="4"/>
  <c r="CB28" i="4"/>
  <c r="BZ28" i="4"/>
  <c r="BX28" i="4"/>
  <c r="BV28" i="4"/>
  <c r="BT28" i="4"/>
  <c r="BR28" i="4"/>
  <c r="BP28" i="4"/>
  <c r="BN28" i="4"/>
  <c r="BL28" i="4"/>
  <c r="BJ28" i="4"/>
  <c r="BH28" i="4"/>
  <c r="BF28" i="4"/>
  <c r="BD28" i="4"/>
  <c r="BB28" i="4"/>
  <c r="AZ28" i="4"/>
  <c r="AX28" i="4"/>
  <c r="AV28" i="4"/>
  <c r="AT28" i="4"/>
  <c r="AR28" i="4"/>
  <c r="AP28" i="4"/>
  <c r="AN28" i="4"/>
  <c r="AL28" i="4"/>
  <c r="AJ28" i="4"/>
  <c r="AH28" i="4"/>
  <c r="AF28" i="4"/>
  <c r="AD28" i="4"/>
  <c r="AB28" i="4"/>
  <c r="Z28" i="4"/>
  <c r="X28" i="4"/>
  <c r="V28" i="4"/>
  <c r="T28" i="4"/>
  <c r="R28" i="4"/>
  <c r="P28" i="4"/>
  <c r="N28" i="4"/>
  <c r="L28" i="4"/>
  <c r="J28" i="4"/>
  <c r="H28" i="4"/>
  <c r="F28" i="4"/>
  <c r="CL27" i="4"/>
  <c r="CJ27" i="4"/>
  <c r="CH27" i="4"/>
  <c r="CF27" i="4"/>
  <c r="CD27" i="4"/>
  <c r="CB27" i="4"/>
  <c r="BZ27" i="4"/>
  <c r="BX27" i="4"/>
  <c r="BV27" i="4"/>
  <c r="BT27" i="4"/>
  <c r="BR27" i="4"/>
  <c r="BP27" i="4"/>
  <c r="BN27" i="4"/>
  <c r="BL27" i="4"/>
  <c r="BJ27" i="4"/>
  <c r="BH27" i="4"/>
  <c r="BF27" i="4"/>
  <c r="BD27" i="4"/>
  <c r="BB27" i="4"/>
  <c r="AZ27" i="4"/>
  <c r="AX27" i="4"/>
  <c r="AV27" i="4"/>
  <c r="AT27" i="4"/>
  <c r="AR27" i="4"/>
  <c r="AP27" i="4"/>
  <c r="AN27" i="4"/>
  <c r="AL27" i="4"/>
  <c r="AJ27" i="4"/>
  <c r="AH27" i="4"/>
  <c r="AF27" i="4"/>
  <c r="AD27" i="4"/>
  <c r="AB27" i="4"/>
  <c r="Z27" i="4"/>
  <c r="X27" i="4"/>
  <c r="V27" i="4"/>
  <c r="T27" i="4"/>
  <c r="R27" i="4"/>
  <c r="P27" i="4"/>
  <c r="N27" i="4"/>
  <c r="L27" i="4"/>
  <c r="J27" i="4"/>
  <c r="H27" i="4"/>
  <c r="F27" i="4"/>
  <c r="CL26" i="4"/>
  <c r="CJ26" i="4"/>
  <c r="CH26" i="4"/>
  <c r="CF26" i="4"/>
  <c r="CD26" i="4"/>
  <c r="CB26" i="4"/>
  <c r="BZ26" i="4"/>
  <c r="BX26" i="4"/>
  <c r="BV26" i="4"/>
  <c r="BT26" i="4"/>
  <c r="BR26" i="4"/>
  <c r="BP26" i="4"/>
  <c r="BN26" i="4"/>
  <c r="BL26" i="4"/>
  <c r="BJ26" i="4"/>
  <c r="BH26" i="4"/>
  <c r="BF26" i="4"/>
  <c r="BD26" i="4"/>
  <c r="BB26" i="4"/>
  <c r="AZ26" i="4"/>
  <c r="AX26" i="4"/>
  <c r="AV26" i="4"/>
  <c r="AT26" i="4"/>
  <c r="AR26" i="4"/>
  <c r="AP26" i="4"/>
  <c r="AN26" i="4"/>
  <c r="AL26" i="4"/>
  <c r="AJ26" i="4"/>
  <c r="AH26" i="4"/>
  <c r="AF26" i="4"/>
  <c r="AD26" i="4"/>
  <c r="AB26" i="4"/>
  <c r="Z26" i="4"/>
  <c r="X26" i="4"/>
  <c r="V26" i="4"/>
  <c r="T26" i="4"/>
  <c r="R26" i="4"/>
  <c r="P26" i="4"/>
  <c r="N26" i="4"/>
  <c r="L26" i="4"/>
  <c r="J26" i="4"/>
  <c r="H26" i="4"/>
  <c r="F26" i="4"/>
  <c r="CL25" i="4"/>
  <c r="CJ25" i="4"/>
  <c r="CH25" i="4"/>
  <c r="CF25" i="4"/>
  <c r="CD25" i="4"/>
  <c r="CB25" i="4"/>
  <c r="BZ25" i="4"/>
  <c r="BX25" i="4"/>
  <c r="BV25" i="4"/>
  <c r="BT25" i="4"/>
  <c r="BR25" i="4"/>
  <c r="BP25" i="4"/>
  <c r="BN25" i="4"/>
  <c r="BL25" i="4"/>
  <c r="BJ25" i="4"/>
  <c r="BH25" i="4"/>
  <c r="BF25" i="4"/>
  <c r="BD25" i="4"/>
  <c r="BB25" i="4"/>
  <c r="AZ25" i="4"/>
  <c r="AX25" i="4"/>
  <c r="AV25" i="4"/>
  <c r="AT25" i="4"/>
  <c r="AR25" i="4"/>
  <c r="AP25" i="4"/>
  <c r="AN25" i="4"/>
  <c r="AL25" i="4"/>
  <c r="AJ25" i="4"/>
  <c r="AH25" i="4"/>
  <c r="AF25" i="4"/>
  <c r="AD25" i="4"/>
  <c r="AB25" i="4"/>
  <c r="Z25" i="4"/>
  <c r="X25" i="4"/>
  <c r="V25" i="4"/>
  <c r="T25" i="4"/>
  <c r="R25" i="4"/>
  <c r="P25" i="4"/>
  <c r="N25" i="4"/>
  <c r="L25" i="4"/>
  <c r="J25" i="4"/>
  <c r="H25" i="4"/>
  <c r="F25" i="4"/>
  <c r="CL24" i="4"/>
  <c r="CJ24" i="4"/>
  <c r="CH24" i="4"/>
  <c r="CF24" i="4"/>
  <c r="CD24" i="4"/>
  <c r="CB24" i="4"/>
  <c r="BZ24" i="4"/>
  <c r="BX24" i="4"/>
  <c r="BV24" i="4"/>
  <c r="BT24" i="4"/>
  <c r="BR24" i="4"/>
  <c r="BP24" i="4"/>
  <c r="BN24" i="4"/>
  <c r="BL24" i="4"/>
  <c r="BJ24" i="4"/>
  <c r="BH24" i="4"/>
  <c r="BF24" i="4"/>
  <c r="BD24" i="4"/>
  <c r="BB24" i="4"/>
  <c r="AZ24" i="4"/>
  <c r="AX24" i="4"/>
  <c r="AV24" i="4"/>
  <c r="AT24" i="4"/>
  <c r="AR24" i="4"/>
  <c r="AP24" i="4"/>
  <c r="AN24" i="4"/>
  <c r="AL24" i="4"/>
  <c r="AJ24" i="4"/>
  <c r="AH24" i="4"/>
  <c r="AF24" i="4"/>
  <c r="AD24" i="4"/>
  <c r="AB24" i="4"/>
  <c r="Z24" i="4"/>
  <c r="X24" i="4"/>
  <c r="V24" i="4"/>
  <c r="T24" i="4"/>
  <c r="R24" i="4"/>
  <c r="P24" i="4"/>
  <c r="N24" i="4"/>
  <c r="L24" i="4"/>
  <c r="J24" i="4"/>
  <c r="H24" i="4"/>
  <c r="F24" i="4"/>
  <c r="CL23" i="4"/>
  <c r="CJ23" i="4"/>
  <c r="CH23" i="4"/>
  <c r="CF23" i="4"/>
  <c r="CD23" i="4"/>
  <c r="CB23" i="4"/>
  <c r="BZ23" i="4"/>
  <c r="BX23" i="4"/>
  <c r="BV23" i="4"/>
  <c r="BT23" i="4"/>
  <c r="BR23" i="4"/>
  <c r="BP23" i="4"/>
  <c r="BN23" i="4"/>
  <c r="BL23" i="4"/>
  <c r="BJ23" i="4"/>
  <c r="BH23" i="4"/>
  <c r="BF23" i="4"/>
  <c r="BD23" i="4"/>
  <c r="BB23" i="4"/>
  <c r="AZ23" i="4"/>
  <c r="AX23" i="4"/>
  <c r="AV23" i="4"/>
  <c r="AT23" i="4"/>
  <c r="AR23" i="4"/>
  <c r="AP23" i="4"/>
  <c r="AN23" i="4"/>
  <c r="AL23" i="4"/>
  <c r="AJ23" i="4"/>
  <c r="AH23" i="4"/>
  <c r="AF23" i="4"/>
  <c r="AD23" i="4"/>
  <c r="AB23" i="4"/>
  <c r="Z23" i="4"/>
  <c r="X23" i="4"/>
  <c r="V23" i="4"/>
  <c r="T23" i="4"/>
  <c r="R23" i="4"/>
  <c r="P23" i="4"/>
  <c r="N23" i="4"/>
  <c r="L23" i="4"/>
  <c r="J23" i="4"/>
  <c r="H23" i="4"/>
  <c r="F23" i="4"/>
  <c r="CL22" i="4"/>
  <c r="CJ22" i="4"/>
  <c r="CH22" i="4"/>
  <c r="CF22" i="4"/>
  <c r="CD22" i="4"/>
  <c r="CB22" i="4"/>
  <c r="BZ22" i="4"/>
  <c r="BX22" i="4"/>
  <c r="BV22" i="4"/>
  <c r="BT22" i="4"/>
  <c r="BR22" i="4"/>
  <c r="BP22" i="4"/>
  <c r="BN22" i="4"/>
  <c r="BL22" i="4"/>
  <c r="BJ22" i="4"/>
  <c r="BH22" i="4"/>
  <c r="BF22" i="4"/>
  <c r="BD22" i="4"/>
  <c r="BB22" i="4"/>
  <c r="AZ22" i="4"/>
  <c r="AX22" i="4"/>
  <c r="AV22" i="4"/>
  <c r="AT22" i="4"/>
  <c r="AR22" i="4"/>
  <c r="AP22" i="4"/>
  <c r="AN22" i="4"/>
  <c r="AL22" i="4"/>
  <c r="AJ22" i="4"/>
  <c r="AH22" i="4"/>
  <c r="AF22" i="4"/>
  <c r="AD22" i="4"/>
  <c r="AB22" i="4"/>
  <c r="Z22" i="4"/>
  <c r="X22" i="4"/>
  <c r="V22" i="4"/>
  <c r="T22" i="4"/>
  <c r="R22" i="4"/>
  <c r="P22" i="4"/>
  <c r="N22" i="4"/>
  <c r="L22" i="4"/>
  <c r="J22" i="4"/>
  <c r="H22" i="4"/>
  <c r="F22" i="4"/>
  <c r="CL21" i="4"/>
  <c r="CJ21" i="4"/>
  <c r="CH21" i="4"/>
  <c r="CF21" i="4"/>
  <c r="CD21" i="4"/>
  <c r="CB21" i="4"/>
  <c r="BZ21" i="4"/>
  <c r="BX21" i="4"/>
  <c r="BV21" i="4"/>
  <c r="BT21" i="4"/>
  <c r="BR21" i="4"/>
  <c r="BP21" i="4"/>
  <c r="BN21" i="4"/>
  <c r="BL21" i="4"/>
  <c r="BJ21" i="4"/>
  <c r="BH21" i="4"/>
  <c r="BF21" i="4"/>
  <c r="BD21" i="4"/>
  <c r="BB21" i="4"/>
  <c r="AZ21" i="4"/>
  <c r="AX21" i="4"/>
  <c r="AV21" i="4"/>
  <c r="AT21" i="4"/>
  <c r="AR21" i="4"/>
  <c r="AP21" i="4"/>
  <c r="AN21" i="4"/>
  <c r="AL21" i="4"/>
  <c r="AJ21" i="4"/>
  <c r="AH21" i="4"/>
  <c r="AF21" i="4"/>
  <c r="AD21" i="4"/>
  <c r="AB21" i="4"/>
  <c r="Z21" i="4"/>
  <c r="X21" i="4"/>
  <c r="V21" i="4"/>
  <c r="T21" i="4"/>
  <c r="R21" i="4"/>
  <c r="P21" i="4"/>
  <c r="N21" i="4"/>
  <c r="L21" i="4"/>
  <c r="J21" i="4"/>
  <c r="H21" i="4"/>
  <c r="F21" i="4"/>
  <c r="CL20" i="4"/>
  <c r="CJ20" i="4"/>
  <c r="CH20" i="4"/>
  <c r="CF20" i="4"/>
  <c r="CD20" i="4"/>
  <c r="CB20" i="4"/>
  <c r="BZ20" i="4"/>
  <c r="BX20" i="4"/>
  <c r="BV20" i="4"/>
  <c r="BT20" i="4"/>
  <c r="BR20" i="4"/>
  <c r="BP20" i="4"/>
  <c r="BN20" i="4"/>
  <c r="BL20" i="4"/>
  <c r="BJ20" i="4"/>
  <c r="BH20" i="4"/>
  <c r="BF20" i="4"/>
  <c r="BD20" i="4"/>
  <c r="BB20" i="4"/>
  <c r="AZ20" i="4"/>
  <c r="AX20" i="4"/>
  <c r="AV20" i="4"/>
  <c r="AT20" i="4"/>
  <c r="AR20" i="4"/>
  <c r="AP20" i="4"/>
  <c r="AN20" i="4"/>
  <c r="AL20" i="4"/>
  <c r="AJ20" i="4"/>
  <c r="AH20" i="4"/>
  <c r="AF20" i="4"/>
  <c r="AD20" i="4"/>
  <c r="AB20" i="4"/>
  <c r="Z20" i="4"/>
  <c r="X20" i="4"/>
  <c r="V20" i="4"/>
  <c r="T20" i="4"/>
  <c r="R20" i="4"/>
  <c r="P20" i="4"/>
  <c r="N20" i="4"/>
  <c r="L20" i="4"/>
  <c r="J20" i="4"/>
  <c r="H20" i="4"/>
  <c r="F20" i="4"/>
  <c r="CL19" i="4"/>
  <c r="CJ19" i="4"/>
  <c r="CH19" i="4"/>
  <c r="CF19" i="4"/>
  <c r="CD19" i="4"/>
  <c r="CB19" i="4"/>
  <c r="BZ19" i="4"/>
  <c r="BX19" i="4"/>
  <c r="BV19" i="4"/>
  <c r="BT19" i="4"/>
  <c r="BR19" i="4"/>
  <c r="BP19" i="4"/>
  <c r="BN19" i="4"/>
  <c r="BL19" i="4"/>
  <c r="BJ19" i="4"/>
  <c r="BH19" i="4"/>
  <c r="BF19" i="4"/>
  <c r="BD19" i="4"/>
  <c r="BB19" i="4"/>
  <c r="AZ19" i="4"/>
  <c r="AX19" i="4"/>
  <c r="AV19" i="4"/>
  <c r="AT19" i="4"/>
  <c r="AR19" i="4"/>
  <c r="AP19" i="4"/>
  <c r="AN19" i="4"/>
  <c r="AL19" i="4"/>
  <c r="AJ19" i="4"/>
  <c r="AH19" i="4"/>
  <c r="AF19" i="4"/>
  <c r="AD19" i="4"/>
  <c r="AB19" i="4"/>
  <c r="Z19" i="4"/>
  <c r="X19" i="4"/>
  <c r="V19" i="4"/>
  <c r="T19" i="4"/>
  <c r="R19" i="4"/>
  <c r="P19" i="4"/>
  <c r="N19" i="4"/>
  <c r="L19" i="4"/>
  <c r="J19" i="4"/>
  <c r="H19" i="4"/>
  <c r="F19" i="4"/>
  <c r="CL18" i="4"/>
  <c r="CJ18" i="4"/>
  <c r="CH18" i="4"/>
  <c r="CF18" i="4"/>
  <c r="CD18" i="4"/>
  <c r="CB18" i="4"/>
  <c r="BZ18" i="4"/>
  <c r="BX18" i="4"/>
  <c r="BV18" i="4"/>
  <c r="BT18" i="4"/>
  <c r="BR18" i="4"/>
  <c r="BP18" i="4"/>
  <c r="BN18" i="4"/>
  <c r="BL18" i="4"/>
  <c r="BJ18" i="4"/>
  <c r="BH18" i="4"/>
  <c r="BF18" i="4"/>
  <c r="BD18" i="4"/>
  <c r="BB18" i="4"/>
  <c r="AZ18" i="4"/>
  <c r="AX18" i="4"/>
  <c r="AV18" i="4"/>
  <c r="AT18" i="4"/>
  <c r="AR18" i="4"/>
  <c r="AP18" i="4"/>
  <c r="AN18" i="4"/>
  <c r="AL18" i="4"/>
  <c r="AJ18" i="4"/>
  <c r="AH18" i="4"/>
  <c r="AF18" i="4"/>
  <c r="AD18" i="4"/>
  <c r="AB18" i="4"/>
  <c r="Z18" i="4"/>
  <c r="X18" i="4"/>
  <c r="V18" i="4"/>
  <c r="T18" i="4"/>
  <c r="R18" i="4"/>
  <c r="P18" i="4"/>
  <c r="N18" i="4"/>
  <c r="L18" i="4"/>
  <c r="J18" i="4"/>
  <c r="H18" i="4"/>
  <c r="F18" i="4"/>
  <c r="CL17" i="4"/>
  <c r="CJ17" i="4"/>
  <c r="CH17" i="4"/>
  <c r="CF17" i="4"/>
  <c r="CD17" i="4"/>
  <c r="CB17" i="4"/>
  <c r="BZ17" i="4"/>
  <c r="BX17" i="4"/>
  <c r="BV17" i="4"/>
  <c r="BT17" i="4"/>
  <c r="BR17" i="4"/>
  <c r="BP17" i="4"/>
  <c r="BN17" i="4"/>
  <c r="BL17" i="4"/>
  <c r="BJ17" i="4"/>
  <c r="BH17" i="4"/>
  <c r="BF17" i="4"/>
  <c r="BD17" i="4"/>
  <c r="BB17" i="4"/>
  <c r="AZ17" i="4"/>
  <c r="AX17" i="4"/>
  <c r="AV17" i="4"/>
  <c r="AT17" i="4"/>
  <c r="AR17" i="4"/>
  <c r="AP17" i="4"/>
  <c r="AN17" i="4"/>
  <c r="AL17" i="4"/>
  <c r="AJ17" i="4"/>
  <c r="AH17" i="4"/>
  <c r="AF17" i="4"/>
  <c r="AD17" i="4"/>
  <c r="AB17" i="4"/>
  <c r="Z17" i="4"/>
  <c r="X17" i="4"/>
  <c r="V17" i="4"/>
  <c r="T17" i="4"/>
  <c r="R17" i="4"/>
  <c r="P17" i="4"/>
  <c r="N17" i="4"/>
  <c r="L17" i="4"/>
  <c r="J17" i="4"/>
  <c r="H17" i="4"/>
  <c r="F17" i="4"/>
  <c r="CL16" i="4"/>
  <c r="CJ16" i="4"/>
  <c r="CH16" i="4"/>
  <c r="CF16" i="4"/>
  <c r="CD16" i="4"/>
  <c r="CB16" i="4"/>
  <c r="BZ16" i="4"/>
  <c r="BX16" i="4"/>
  <c r="BV16" i="4"/>
  <c r="BT16" i="4"/>
  <c r="BR16" i="4"/>
  <c r="BP16" i="4"/>
  <c r="BN16" i="4"/>
  <c r="BL16" i="4"/>
  <c r="BJ16" i="4"/>
  <c r="BH16" i="4"/>
  <c r="BF16" i="4"/>
  <c r="BD16" i="4"/>
  <c r="BB16" i="4"/>
  <c r="AZ16" i="4"/>
  <c r="AX16" i="4"/>
  <c r="AV16" i="4"/>
  <c r="AT16" i="4"/>
  <c r="AR16" i="4"/>
  <c r="AP16" i="4"/>
  <c r="AN16" i="4"/>
  <c r="AL16" i="4"/>
  <c r="AJ16" i="4"/>
  <c r="AH16" i="4"/>
  <c r="AF16" i="4"/>
  <c r="AD16" i="4"/>
  <c r="AB16" i="4"/>
  <c r="Z16" i="4"/>
  <c r="X16" i="4"/>
  <c r="V16" i="4"/>
  <c r="T16" i="4"/>
  <c r="R16" i="4"/>
  <c r="P16" i="4"/>
  <c r="N16" i="4"/>
  <c r="L16" i="4"/>
  <c r="J16" i="4"/>
  <c r="H16" i="4"/>
  <c r="F16" i="4"/>
  <c r="CL15" i="4"/>
  <c r="CJ15" i="4"/>
  <c r="CH15" i="4"/>
  <c r="CF15" i="4"/>
  <c r="CD15" i="4"/>
  <c r="CB15" i="4"/>
  <c r="BZ15" i="4"/>
  <c r="BX15" i="4"/>
  <c r="BV15" i="4"/>
  <c r="BT15" i="4"/>
  <c r="BR15" i="4"/>
  <c r="BP15" i="4"/>
  <c r="BN15" i="4"/>
  <c r="BL15" i="4"/>
  <c r="BJ15" i="4"/>
  <c r="BH15" i="4"/>
  <c r="BF15" i="4"/>
  <c r="BD15" i="4"/>
  <c r="BB15" i="4"/>
  <c r="AZ15" i="4"/>
  <c r="AX15" i="4"/>
  <c r="AV15" i="4"/>
  <c r="AT15" i="4"/>
  <c r="AR15" i="4"/>
  <c r="AP15" i="4"/>
  <c r="AN15" i="4"/>
  <c r="AL15" i="4"/>
  <c r="AJ15" i="4"/>
  <c r="AH15" i="4"/>
  <c r="AF15" i="4"/>
  <c r="AD15" i="4"/>
  <c r="AB15" i="4"/>
  <c r="Z15" i="4"/>
  <c r="X15" i="4"/>
  <c r="V15" i="4"/>
  <c r="T15" i="4"/>
  <c r="R15" i="4"/>
  <c r="P15" i="4"/>
  <c r="N15" i="4"/>
  <c r="L15" i="4"/>
  <c r="J15" i="4"/>
  <c r="H15" i="4"/>
  <c r="F15" i="4"/>
  <c r="CL14" i="4"/>
  <c r="CJ14" i="4"/>
  <c r="CH14" i="4"/>
  <c r="CF14" i="4"/>
  <c r="CD14" i="4"/>
  <c r="CB14" i="4"/>
  <c r="BZ14" i="4"/>
  <c r="BX14" i="4"/>
  <c r="BV14" i="4"/>
  <c r="BT14" i="4"/>
  <c r="BR14" i="4"/>
  <c r="BP14" i="4"/>
  <c r="BN14" i="4"/>
  <c r="BL14" i="4"/>
  <c r="BJ14" i="4"/>
  <c r="BH14" i="4"/>
  <c r="BF14" i="4"/>
  <c r="BD14" i="4"/>
  <c r="BB14" i="4"/>
  <c r="AZ14" i="4"/>
  <c r="AX14" i="4"/>
  <c r="AV14" i="4"/>
  <c r="AT14" i="4"/>
  <c r="AR14" i="4"/>
  <c r="AP14" i="4"/>
  <c r="AN14" i="4"/>
  <c r="AL14" i="4"/>
  <c r="AJ14" i="4"/>
  <c r="AH14" i="4"/>
  <c r="AF14" i="4"/>
  <c r="AD14" i="4"/>
  <c r="AB14" i="4"/>
  <c r="Z14" i="4"/>
  <c r="X14" i="4"/>
  <c r="V14" i="4"/>
  <c r="T14" i="4"/>
  <c r="R14" i="4"/>
  <c r="P14" i="4"/>
  <c r="N14" i="4"/>
  <c r="L14" i="4"/>
  <c r="J14" i="4"/>
  <c r="H14" i="4"/>
  <c r="F14" i="4"/>
  <c r="CL13" i="4"/>
  <c r="CJ13" i="4"/>
  <c r="CH13" i="4"/>
  <c r="CF13" i="4"/>
  <c r="CD13" i="4"/>
  <c r="CB13" i="4"/>
  <c r="BZ13" i="4"/>
  <c r="BX13" i="4"/>
  <c r="BV13" i="4"/>
  <c r="BT13" i="4"/>
  <c r="BR13" i="4"/>
  <c r="BP13" i="4"/>
  <c r="BN13" i="4"/>
  <c r="BL13" i="4"/>
  <c r="BJ13" i="4"/>
  <c r="BH13" i="4"/>
  <c r="BF13" i="4"/>
  <c r="BD13" i="4"/>
  <c r="BB13" i="4"/>
  <c r="AZ13" i="4"/>
  <c r="AX13" i="4"/>
  <c r="AV13" i="4"/>
  <c r="AT13" i="4"/>
  <c r="AR13" i="4"/>
  <c r="AP13" i="4"/>
  <c r="AN13" i="4"/>
  <c r="AL13" i="4"/>
  <c r="AJ13" i="4"/>
  <c r="AH13" i="4"/>
  <c r="AF13" i="4"/>
  <c r="AD13" i="4"/>
  <c r="AB13" i="4"/>
  <c r="Z13" i="4"/>
  <c r="X13" i="4"/>
  <c r="V13" i="4"/>
  <c r="T13" i="4"/>
  <c r="R13" i="4"/>
  <c r="P13" i="4"/>
  <c r="N13" i="4"/>
  <c r="L13" i="4"/>
  <c r="J13" i="4"/>
  <c r="H13" i="4"/>
  <c r="F13" i="4"/>
  <c r="CL12" i="4"/>
  <c r="CJ12" i="4"/>
  <c r="CH12" i="4"/>
  <c r="CF12" i="4"/>
  <c r="CD12" i="4"/>
  <c r="CB12" i="4"/>
  <c r="BZ12" i="4"/>
  <c r="BX12" i="4"/>
  <c r="BV12" i="4"/>
  <c r="BT12" i="4"/>
  <c r="BR12" i="4"/>
  <c r="BP12" i="4"/>
  <c r="BN12" i="4"/>
  <c r="BL12" i="4"/>
  <c r="BJ12" i="4"/>
  <c r="BH12" i="4"/>
  <c r="BF12" i="4"/>
  <c r="BD12" i="4"/>
  <c r="BB12" i="4"/>
  <c r="AZ12" i="4"/>
  <c r="AX12" i="4"/>
  <c r="AV12" i="4"/>
  <c r="AT12" i="4"/>
  <c r="AR12" i="4"/>
  <c r="AP12" i="4"/>
  <c r="AN12" i="4"/>
  <c r="AL12" i="4"/>
  <c r="AJ12" i="4"/>
  <c r="AH12" i="4"/>
  <c r="AF12" i="4"/>
  <c r="AD12" i="4"/>
  <c r="AB12" i="4"/>
  <c r="Z12" i="4"/>
  <c r="X12" i="4"/>
  <c r="V12" i="4"/>
  <c r="T12" i="4"/>
  <c r="R12" i="4"/>
  <c r="P12" i="4"/>
  <c r="N12" i="4"/>
  <c r="L12" i="4"/>
  <c r="J12" i="4"/>
  <c r="H12" i="4"/>
  <c r="F12" i="4"/>
  <c r="CL11" i="4"/>
  <c r="CJ11" i="4"/>
  <c r="CH11" i="4"/>
  <c r="CF11" i="4"/>
  <c r="CD11" i="4"/>
  <c r="CB11" i="4"/>
  <c r="BZ11" i="4"/>
  <c r="BX11" i="4"/>
  <c r="BV11" i="4"/>
  <c r="BT11" i="4"/>
  <c r="BR11" i="4"/>
  <c r="BP11" i="4"/>
  <c r="BN11" i="4"/>
  <c r="BL11" i="4"/>
  <c r="BJ11" i="4"/>
  <c r="BH11" i="4"/>
  <c r="BF11" i="4"/>
  <c r="BD11" i="4"/>
  <c r="BB11" i="4"/>
  <c r="AZ11" i="4"/>
  <c r="AX11" i="4"/>
  <c r="AV11" i="4"/>
  <c r="AT11" i="4"/>
  <c r="AR11" i="4"/>
  <c r="AP11" i="4"/>
  <c r="AN11" i="4"/>
  <c r="AL11" i="4"/>
  <c r="AJ11" i="4"/>
  <c r="AH11" i="4"/>
  <c r="AF11" i="4"/>
  <c r="AD11" i="4"/>
  <c r="AB11" i="4"/>
  <c r="Z11" i="4"/>
  <c r="X11" i="4"/>
  <c r="V11" i="4"/>
  <c r="T11" i="4"/>
  <c r="R11" i="4"/>
  <c r="P11" i="4"/>
  <c r="N11" i="4"/>
  <c r="L11" i="4"/>
  <c r="J11" i="4"/>
  <c r="H11" i="4"/>
  <c r="F11" i="4"/>
  <c r="CL10" i="4"/>
  <c r="CJ10" i="4"/>
  <c r="CH10" i="4"/>
  <c r="CF10" i="4"/>
  <c r="CD10" i="4"/>
  <c r="CB10" i="4"/>
  <c r="BZ10" i="4"/>
  <c r="BX10" i="4"/>
  <c r="BV10" i="4"/>
  <c r="BT10" i="4"/>
  <c r="BR10" i="4"/>
  <c r="BP10" i="4"/>
  <c r="BN10" i="4"/>
  <c r="BL10" i="4"/>
  <c r="BJ10" i="4"/>
  <c r="BH10" i="4"/>
  <c r="BF10" i="4"/>
  <c r="BD10" i="4"/>
  <c r="BB10" i="4"/>
  <c r="AZ10" i="4"/>
  <c r="AX10" i="4"/>
  <c r="AV10" i="4"/>
  <c r="AT10" i="4"/>
  <c r="AR10" i="4"/>
  <c r="AP10" i="4"/>
  <c r="AN10" i="4"/>
  <c r="AL10" i="4"/>
  <c r="AJ10" i="4"/>
  <c r="AH10" i="4"/>
  <c r="AF10" i="4"/>
  <c r="AD10" i="4"/>
  <c r="AB10" i="4"/>
  <c r="Z10" i="4"/>
  <c r="X10" i="4"/>
  <c r="V10" i="4"/>
  <c r="T10" i="4"/>
  <c r="R10" i="4"/>
  <c r="P10" i="4"/>
  <c r="N10" i="4"/>
  <c r="L10" i="4"/>
  <c r="J10" i="4"/>
  <c r="H10" i="4"/>
  <c r="F10" i="4"/>
  <c r="CL9" i="4"/>
  <c r="CJ9" i="4"/>
  <c r="CH9" i="4"/>
  <c r="CF9" i="4"/>
  <c r="CD9" i="4"/>
  <c r="CB9" i="4"/>
  <c r="BZ9" i="4"/>
  <c r="BX9" i="4"/>
  <c r="BV9" i="4"/>
  <c r="BT9" i="4"/>
  <c r="BR9" i="4"/>
  <c r="BP9" i="4"/>
  <c r="BN9" i="4"/>
  <c r="BL9" i="4"/>
  <c r="BJ9" i="4"/>
  <c r="BH9" i="4"/>
  <c r="BF9" i="4"/>
  <c r="BD9" i="4"/>
  <c r="BB9" i="4"/>
  <c r="AZ9" i="4"/>
  <c r="AX9" i="4"/>
  <c r="AV9" i="4"/>
  <c r="AT9" i="4"/>
  <c r="AR9" i="4"/>
  <c r="AP9" i="4"/>
  <c r="AN9" i="4"/>
  <c r="AL9" i="4"/>
  <c r="AJ9" i="4"/>
  <c r="AH9" i="4"/>
  <c r="AF9" i="4"/>
  <c r="AD9" i="4"/>
  <c r="AB9" i="4"/>
  <c r="Z9" i="4"/>
  <c r="X9" i="4"/>
  <c r="V9" i="4"/>
  <c r="T9" i="4"/>
  <c r="R9" i="4"/>
  <c r="P9" i="4"/>
  <c r="N9" i="4"/>
  <c r="L9" i="4"/>
  <c r="J9" i="4"/>
  <c r="H9" i="4"/>
  <c r="F9" i="4"/>
  <c r="CL8" i="4"/>
  <c r="CJ8" i="4"/>
  <c r="CH8" i="4"/>
  <c r="CF8" i="4"/>
  <c r="CD8" i="4"/>
  <c r="CB8" i="4"/>
  <c r="BZ8" i="4"/>
  <c r="BX8" i="4"/>
  <c r="BV8" i="4"/>
  <c r="BT8" i="4"/>
  <c r="BR8" i="4"/>
  <c r="BP8" i="4"/>
  <c r="BN8" i="4"/>
  <c r="BL8" i="4"/>
  <c r="BJ8" i="4"/>
  <c r="BH8" i="4"/>
  <c r="BF8" i="4"/>
  <c r="BD8" i="4"/>
  <c r="BB8" i="4"/>
  <c r="AZ8" i="4"/>
  <c r="AX8" i="4"/>
  <c r="AV8" i="4"/>
  <c r="AT8" i="4"/>
  <c r="AR8" i="4"/>
  <c r="AP8" i="4"/>
  <c r="AN8" i="4"/>
  <c r="AL8" i="4"/>
  <c r="AJ8" i="4"/>
  <c r="AH8" i="4"/>
  <c r="AF8" i="4"/>
  <c r="AD8" i="4"/>
  <c r="AB8" i="4"/>
  <c r="Z8" i="4"/>
  <c r="X8" i="4"/>
  <c r="V8" i="4"/>
  <c r="T8" i="4"/>
  <c r="R8" i="4"/>
  <c r="P8" i="4"/>
  <c r="N8" i="4"/>
  <c r="L8" i="4"/>
  <c r="J8" i="4"/>
  <c r="H8" i="4"/>
  <c r="F8" i="4"/>
  <c r="CL7" i="4"/>
  <c r="CJ7" i="4"/>
  <c r="CH7" i="4"/>
  <c r="CF7" i="4"/>
  <c r="CD7" i="4"/>
  <c r="CB7" i="4"/>
  <c r="BZ7" i="4"/>
  <c r="BX7" i="4"/>
  <c r="BV7" i="4"/>
  <c r="BT7" i="4"/>
  <c r="BR7" i="4"/>
  <c r="BP7" i="4"/>
  <c r="BN7" i="4"/>
  <c r="BL7" i="4"/>
  <c r="BJ7" i="4"/>
  <c r="BH7" i="4"/>
  <c r="BF7" i="4"/>
  <c r="BD7" i="4"/>
  <c r="BB7" i="4"/>
  <c r="AZ7" i="4"/>
  <c r="AX7" i="4"/>
  <c r="AV7" i="4"/>
  <c r="AT7" i="4"/>
  <c r="AR7" i="4"/>
  <c r="AP7" i="4"/>
  <c r="AN7" i="4"/>
  <c r="AL7" i="4"/>
  <c r="AJ7" i="4"/>
  <c r="AH7" i="4"/>
  <c r="AF7" i="4"/>
  <c r="AD7" i="4"/>
  <c r="AB7" i="4"/>
  <c r="Z7" i="4"/>
  <c r="X7" i="4"/>
  <c r="V7" i="4"/>
  <c r="T7" i="4"/>
  <c r="R7" i="4"/>
  <c r="P7" i="4"/>
  <c r="N7" i="4"/>
  <c r="L7" i="4"/>
  <c r="J7" i="4"/>
  <c r="H7" i="4"/>
  <c r="F7" i="4"/>
  <c r="CL6" i="4"/>
  <c r="CJ6" i="4"/>
  <c r="CH6" i="4"/>
  <c r="CF6" i="4"/>
  <c r="CD6" i="4"/>
  <c r="CB6" i="4"/>
  <c r="BZ6" i="4"/>
  <c r="BX6" i="4"/>
  <c r="BV6" i="4"/>
  <c r="BT6" i="4"/>
  <c r="BR6" i="4"/>
  <c r="BP6" i="4"/>
  <c r="BN6" i="4"/>
  <c r="BL6" i="4"/>
  <c r="BJ6" i="4"/>
  <c r="BH6" i="4"/>
  <c r="BF6" i="4"/>
  <c r="BD6" i="4"/>
  <c r="BB6" i="4"/>
  <c r="AZ6" i="4"/>
  <c r="AX6" i="4"/>
  <c r="AV6" i="4"/>
  <c r="AT6" i="4"/>
  <c r="AR6" i="4"/>
  <c r="AP6" i="4"/>
  <c r="AN6" i="4"/>
  <c r="AL6" i="4"/>
  <c r="AJ6" i="4"/>
  <c r="AH6" i="4"/>
  <c r="AF6" i="4"/>
  <c r="AD6" i="4"/>
  <c r="AB6" i="4"/>
  <c r="Z6" i="4"/>
  <c r="X6" i="4"/>
  <c r="V6" i="4"/>
  <c r="T6" i="4"/>
  <c r="R6" i="4"/>
  <c r="P6" i="4"/>
  <c r="N6" i="4"/>
  <c r="L6" i="4"/>
  <c r="J6" i="4"/>
  <c r="H6" i="4"/>
  <c r="F6" i="4"/>
  <c r="CL5" i="4"/>
  <c r="CJ5" i="4"/>
  <c r="CH5" i="4"/>
  <c r="CF5" i="4"/>
  <c r="CD5" i="4"/>
  <c r="CB5" i="4"/>
  <c r="BZ5" i="4"/>
  <c r="BX5" i="4"/>
  <c r="BV5" i="4"/>
  <c r="BT5" i="4"/>
  <c r="BR5" i="4"/>
  <c r="BP5" i="4"/>
  <c r="BN5" i="4"/>
  <c r="BL5" i="4"/>
  <c r="BJ5" i="4"/>
  <c r="BH5" i="4"/>
  <c r="BF5" i="4"/>
  <c r="BD5" i="4"/>
  <c r="BB5" i="4"/>
  <c r="AZ5" i="4"/>
  <c r="AX5" i="4"/>
  <c r="AV5" i="4"/>
  <c r="AT5" i="4"/>
  <c r="AR5" i="4"/>
  <c r="AP5" i="4"/>
  <c r="AN5" i="4"/>
  <c r="AL5" i="4"/>
  <c r="AJ5" i="4"/>
  <c r="AH5" i="4"/>
  <c r="AF5" i="4"/>
  <c r="AD5" i="4"/>
  <c r="AB5" i="4"/>
  <c r="Z5" i="4"/>
  <c r="X5" i="4"/>
  <c r="V5" i="4"/>
  <c r="T5" i="4"/>
  <c r="R5" i="4"/>
  <c r="P5" i="4"/>
  <c r="N5" i="4"/>
  <c r="L5" i="4"/>
  <c r="J5" i="4"/>
  <c r="H5" i="4"/>
  <c r="F5" i="4"/>
  <c r="AR51" i="5" l="1"/>
  <c r="F112" i="5"/>
  <c r="F106" i="5"/>
  <c r="F109" i="5"/>
  <c r="F116" i="5"/>
  <c r="F117" i="5"/>
  <c r="F108" i="5"/>
  <c r="F107" i="5"/>
  <c r="F81" i="5"/>
  <c r="F69" i="5"/>
  <c r="F105" i="5" s="1"/>
  <c r="F101" i="5"/>
  <c r="F74" i="5"/>
  <c r="F102" i="5"/>
  <c r="F99" i="5"/>
  <c r="F98" i="5"/>
  <c r="F95" i="5"/>
  <c r="F80" i="5"/>
  <c r="F75" i="5"/>
  <c r="F111" i="5" s="1"/>
  <c r="F73" i="5"/>
  <c r="F71" i="5"/>
  <c r="F64" i="5"/>
  <c r="F100" i="5" s="1"/>
  <c r="F110" i="5"/>
  <c r="F76" i="5"/>
  <c r="F59" i="5"/>
  <c r="F51" i="5"/>
  <c r="F87" i="5"/>
  <c r="F77" i="5"/>
  <c r="F113" i="5" s="1"/>
  <c r="F72" i="5"/>
  <c r="F56" i="5"/>
  <c r="F92" i="5" s="1"/>
  <c r="F66" i="5"/>
  <c r="F86" i="5"/>
  <c r="F67" i="5"/>
  <c r="F103" i="5" s="1"/>
  <c r="F79" i="5"/>
  <c r="F115" i="5" s="1"/>
  <c r="F57" i="5"/>
  <c r="F93" i="5" s="1"/>
  <c r="F91" i="5"/>
  <c r="F89" i="5"/>
  <c r="R111" i="5"/>
  <c r="R105" i="5"/>
  <c r="R94" i="5"/>
  <c r="R116" i="5"/>
  <c r="R117" i="5"/>
  <c r="R114" i="5"/>
  <c r="R113" i="5"/>
  <c r="R92" i="5"/>
  <c r="R81" i="5"/>
  <c r="R69" i="5"/>
  <c r="R74" i="5"/>
  <c r="R110" i="5" s="1"/>
  <c r="R80" i="5"/>
  <c r="R97" i="5"/>
  <c r="R75" i="5"/>
  <c r="R73" i="5"/>
  <c r="R109" i="5" s="1"/>
  <c r="R71" i="5"/>
  <c r="R107" i="5" s="1"/>
  <c r="R67" i="5"/>
  <c r="R103" i="5" s="1"/>
  <c r="R79" i="5"/>
  <c r="R115" i="5" s="1"/>
  <c r="R77" i="5"/>
  <c r="R64" i="5"/>
  <c r="R100" i="5" s="1"/>
  <c r="R63" i="5"/>
  <c r="R62" i="5"/>
  <c r="R98" i="5" s="1"/>
  <c r="R60" i="5"/>
  <c r="R51" i="5"/>
  <c r="R87" i="5" s="1"/>
  <c r="R70" i="5"/>
  <c r="R106" i="5" s="1"/>
  <c r="R68" i="5"/>
  <c r="R104" i="5" s="1"/>
  <c r="R61" i="5"/>
  <c r="R59" i="5"/>
  <c r="R56" i="5"/>
  <c r="R65" i="5"/>
  <c r="R101" i="5" s="1"/>
  <c r="R99" i="5"/>
  <c r="R95" i="5"/>
  <c r="R76" i="5"/>
  <c r="R112" i="5" s="1"/>
  <c r="R72" i="5"/>
  <c r="R108" i="5" s="1"/>
  <c r="R66" i="5"/>
  <c r="R102" i="5" s="1"/>
  <c r="R96" i="5"/>
  <c r="R57" i="5"/>
  <c r="R93" i="5" s="1"/>
  <c r="R55" i="5"/>
  <c r="R91" i="5" s="1"/>
  <c r="AD106" i="5"/>
  <c r="AD111" i="5"/>
  <c r="AD105" i="5"/>
  <c r="AD110" i="5"/>
  <c r="AD107" i="5"/>
  <c r="AD108" i="5"/>
  <c r="AD90" i="5"/>
  <c r="AD81" i="5"/>
  <c r="AD69" i="5"/>
  <c r="AD74" i="5"/>
  <c r="AD91" i="5"/>
  <c r="AD103" i="5"/>
  <c r="AD80" i="5"/>
  <c r="AD116" i="5" s="1"/>
  <c r="AD102" i="5"/>
  <c r="AD77" i="5"/>
  <c r="AD113" i="5" s="1"/>
  <c r="AD68" i="5"/>
  <c r="AD104" i="5" s="1"/>
  <c r="AD61" i="5"/>
  <c r="AD97" i="5" s="1"/>
  <c r="AD96" i="5"/>
  <c r="AD94" i="5"/>
  <c r="AD100" i="5"/>
  <c r="AD76" i="5"/>
  <c r="AD112" i="5" s="1"/>
  <c r="AD51" i="5"/>
  <c r="AD71" i="5"/>
  <c r="AD56" i="5"/>
  <c r="AD92" i="5" s="1"/>
  <c r="AD117" i="5"/>
  <c r="AD101" i="5"/>
  <c r="AD88" i="5"/>
  <c r="AD64" i="5"/>
  <c r="AD63" i="5"/>
  <c r="AD99" i="5" s="1"/>
  <c r="AD62" i="5"/>
  <c r="AD98" i="5" s="1"/>
  <c r="AD60" i="5"/>
  <c r="AD87" i="5"/>
  <c r="AD70" i="5"/>
  <c r="AD65" i="5"/>
  <c r="AD73" i="5"/>
  <c r="AD109" i="5" s="1"/>
  <c r="AD79" i="5"/>
  <c r="AD115" i="5" s="1"/>
  <c r="AD75" i="5"/>
  <c r="AD66" i="5"/>
  <c r="AD55" i="5"/>
  <c r="AP111" i="5"/>
  <c r="AP109" i="5"/>
  <c r="AP115" i="5"/>
  <c r="AP105" i="5"/>
  <c r="AP98" i="5"/>
  <c r="AP90" i="5"/>
  <c r="AP101" i="5"/>
  <c r="AP108" i="5"/>
  <c r="AP100" i="5"/>
  <c r="AP117" i="5"/>
  <c r="AP114" i="5"/>
  <c r="AP97" i="5"/>
  <c r="AP96" i="5"/>
  <c r="AP94" i="5"/>
  <c r="AP81" i="5"/>
  <c r="AP69" i="5"/>
  <c r="AP95" i="5"/>
  <c r="AP74" i="5"/>
  <c r="AP110" i="5"/>
  <c r="AP91" i="5"/>
  <c r="AP99" i="5"/>
  <c r="AP80" i="5"/>
  <c r="AP116" i="5" s="1"/>
  <c r="AP76" i="5"/>
  <c r="AP112" i="5" s="1"/>
  <c r="AP88" i="5"/>
  <c r="AP75" i="5"/>
  <c r="AP78" i="5"/>
  <c r="AP51" i="5"/>
  <c r="AP87" i="5" s="1"/>
  <c r="AP73" i="5"/>
  <c r="AP67" i="5"/>
  <c r="AP103" i="5" s="1"/>
  <c r="AP56" i="5"/>
  <c r="AP92" i="5" s="1"/>
  <c r="AP79" i="5"/>
  <c r="AP72" i="5"/>
  <c r="AP77" i="5"/>
  <c r="AP113" i="5" s="1"/>
  <c r="AP71" i="5"/>
  <c r="AP107" i="5" s="1"/>
  <c r="AP58" i="5"/>
  <c r="AP68" i="5"/>
  <c r="AP104" i="5" s="1"/>
  <c r="AP65" i="5"/>
  <c r="AP55" i="5"/>
  <c r="D50" i="5"/>
  <c r="S50" i="5"/>
  <c r="AH50" i="5"/>
  <c r="I51" i="5"/>
  <c r="X51" i="5"/>
  <c r="AM51" i="5"/>
  <c r="N52" i="5"/>
  <c r="AC52" i="5"/>
  <c r="AR52" i="5"/>
  <c r="S53" i="5"/>
  <c r="S89" i="5" s="1"/>
  <c r="AH53" i="5"/>
  <c r="J54" i="5"/>
  <c r="AA54" i="5"/>
  <c r="D55" i="5"/>
  <c r="AA55" i="5"/>
  <c r="AF56" i="5"/>
  <c r="O57" i="5"/>
  <c r="O93" i="5" s="1"/>
  <c r="AO57" i="5"/>
  <c r="X58" i="5"/>
  <c r="G59" i="5"/>
  <c r="AH59" i="5"/>
  <c r="F61" i="5"/>
  <c r="F97" i="5" s="1"/>
  <c r="AH61" i="5"/>
  <c r="V62" i="5"/>
  <c r="O63" i="5"/>
  <c r="AP64" i="5"/>
  <c r="AK65" i="5"/>
  <c r="AC66" i="5"/>
  <c r="Y67" i="5"/>
  <c r="V68" i="5"/>
  <c r="V69" i="5"/>
  <c r="V105" i="5" s="1"/>
  <c r="Q71" i="5"/>
  <c r="W72" i="5"/>
  <c r="AA73" i="5"/>
  <c r="E75" i="5"/>
  <c r="M77" i="5"/>
  <c r="AA79" i="5"/>
  <c r="AM94" i="5"/>
  <c r="H116" i="5"/>
  <c r="H104" i="5"/>
  <c r="H108" i="5"/>
  <c r="H115" i="5"/>
  <c r="H91" i="5"/>
  <c r="H79" i="5"/>
  <c r="H67" i="5"/>
  <c r="H103" i="5" s="1"/>
  <c r="H72" i="5"/>
  <c r="H117" i="5"/>
  <c r="H99" i="5"/>
  <c r="H94" i="5"/>
  <c r="H78" i="5"/>
  <c r="H114" i="5" s="1"/>
  <c r="H80" i="5"/>
  <c r="H81" i="5"/>
  <c r="H68" i="5"/>
  <c r="H90" i="5"/>
  <c r="H92" i="5"/>
  <c r="H66" i="5"/>
  <c r="H102" i="5" s="1"/>
  <c r="H54" i="5"/>
  <c r="H69" i="5"/>
  <c r="H105" i="5" s="1"/>
  <c r="H58" i="5"/>
  <c r="H55" i="5"/>
  <c r="H75" i="5"/>
  <c r="H111" i="5" s="1"/>
  <c r="H74" i="5"/>
  <c r="H110" i="5" s="1"/>
  <c r="H70" i="5"/>
  <c r="H106" i="5" s="1"/>
  <c r="H63" i="5"/>
  <c r="AF77" i="5"/>
  <c r="G104" i="5"/>
  <c r="G101" i="5"/>
  <c r="G113" i="5"/>
  <c r="G100" i="5"/>
  <c r="G106" i="5"/>
  <c r="G110" i="5"/>
  <c r="G112" i="5"/>
  <c r="G74" i="5"/>
  <c r="G62" i="5"/>
  <c r="G98" i="5" s="1"/>
  <c r="G91" i="5"/>
  <c r="G79" i="5"/>
  <c r="G115" i="5" s="1"/>
  <c r="G99" i="5"/>
  <c r="G90" i="5"/>
  <c r="G95" i="5"/>
  <c r="G93" i="5"/>
  <c r="G86" i="5"/>
  <c r="G67" i="5"/>
  <c r="G103" i="5" s="1"/>
  <c r="G60" i="5"/>
  <c r="G96" i="5" s="1"/>
  <c r="G58" i="5"/>
  <c r="G94" i="5" s="1"/>
  <c r="G76" i="5"/>
  <c r="G70" i="5"/>
  <c r="G80" i="5"/>
  <c r="G116" i="5" s="1"/>
  <c r="G89" i="5"/>
  <c r="G81" i="5"/>
  <c r="G117" i="5" s="1"/>
  <c r="G78" i="5"/>
  <c r="G114" i="5" s="1"/>
  <c r="G88" i="5"/>
  <c r="G87" i="5"/>
  <c r="G77" i="5"/>
  <c r="G72" i="5"/>
  <c r="G108" i="5" s="1"/>
  <c r="G56" i="5"/>
  <c r="G92" i="5" s="1"/>
  <c r="G66" i="5"/>
  <c r="G102" i="5" s="1"/>
  <c r="G54" i="5"/>
  <c r="G57" i="5"/>
  <c r="G55" i="5"/>
  <c r="G75" i="5"/>
  <c r="G111" i="5" s="1"/>
  <c r="G68" i="5"/>
  <c r="S117" i="5"/>
  <c r="S98" i="5"/>
  <c r="S115" i="5"/>
  <c r="S109" i="5"/>
  <c r="S112" i="5"/>
  <c r="S100" i="5"/>
  <c r="S113" i="5"/>
  <c r="S74" i="5"/>
  <c r="S110" i="5" s="1"/>
  <c r="S62" i="5"/>
  <c r="S79" i="5"/>
  <c r="S101" i="5"/>
  <c r="S97" i="5"/>
  <c r="S96" i="5"/>
  <c r="S99" i="5"/>
  <c r="S81" i="5"/>
  <c r="S78" i="5"/>
  <c r="S114" i="5" s="1"/>
  <c r="S72" i="5"/>
  <c r="S108" i="5" s="1"/>
  <c r="S64" i="5"/>
  <c r="S58" i="5"/>
  <c r="S80" i="5"/>
  <c r="S116" i="5" s="1"/>
  <c r="S77" i="5"/>
  <c r="S94" i="5"/>
  <c r="S70" i="5"/>
  <c r="S106" i="5" s="1"/>
  <c r="S68" i="5"/>
  <c r="S104" i="5" s="1"/>
  <c r="S61" i="5"/>
  <c r="S59" i="5"/>
  <c r="S95" i="5" s="1"/>
  <c r="S56" i="5"/>
  <c r="S92" i="5" s="1"/>
  <c r="S75" i="5"/>
  <c r="S111" i="5" s="1"/>
  <c r="S65" i="5"/>
  <c r="S73" i="5"/>
  <c r="S54" i="5"/>
  <c r="S90" i="5" s="1"/>
  <c r="S76" i="5"/>
  <c r="S69" i="5"/>
  <c r="S105" i="5" s="1"/>
  <c r="S67" i="5"/>
  <c r="S103" i="5" s="1"/>
  <c r="S57" i="5"/>
  <c r="S93" i="5" s="1"/>
  <c r="S55" i="5"/>
  <c r="S91" i="5" s="1"/>
  <c r="S71" i="5"/>
  <c r="S107" i="5" s="1"/>
  <c r="AE104" i="5"/>
  <c r="AE102" i="5"/>
  <c r="AE98" i="5"/>
  <c r="AE101" i="5"/>
  <c r="AE109" i="5"/>
  <c r="AE112" i="5"/>
  <c r="AE74" i="5"/>
  <c r="AE110" i="5" s="1"/>
  <c r="AE62" i="5"/>
  <c r="AE79" i="5"/>
  <c r="AE115" i="5" s="1"/>
  <c r="AE103" i="5"/>
  <c r="AE106" i="5"/>
  <c r="AE58" i="5"/>
  <c r="AE94" i="5" s="1"/>
  <c r="AE72" i="5"/>
  <c r="AE108" i="5" s="1"/>
  <c r="AE67" i="5"/>
  <c r="AE95" i="5"/>
  <c r="AE76" i="5"/>
  <c r="AE69" i="5"/>
  <c r="AE105" i="5" s="1"/>
  <c r="AE88" i="5"/>
  <c r="AE77" i="5"/>
  <c r="AE113" i="5" s="1"/>
  <c r="AE71" i="5"/>
  <c r="AE56" i="5"/>
  <c r="AE92" i="5" s="1"/>
  <c r="AE89" i="5"/>
  <c r="AE64" i="5"/>
  <c r="AE100" i="5" s="1"/>
  <c r="AE63" i="5"/>
  <c r="AE99" i="5" s="1"/>
  <c r="AE60" i="5"/>
  <c r="AE78" i="5"/>
  <c r="AE114" i="5" s="1"/>
  <c r="AE61" i="5"/>
  <c r="AE59" i="5"/>
  <c r="AE54" i="5"/>
  <c r="AE90" i="5" s="1"/>
  <c r="AE96" i="5"/>
  <c r="AE107" i="5"/>
  <c r="AE73" i="5"/>
  <c r="AE97" i="5"/>
  <c r="AE86" i="5"/>
  <c r="AE75" i="5"/>
  <c r="AE111" i="5" s="1"/>
  <c r="AE66" i="5"/>
  <c r="AE55" i="5"/>
  <c r="AE91" i="5" s="1"/>
  <c r="AE57" i="5"/>
  <c r="AE93" i="5" s="1"/>
  <c r="AQ105" i="5"/>
  <c r="AQ116" i="5"/>
  <c r="AQ114" i="5"/>
  <c r="AQ98" i="5"/>
  <c r="AQ103" i="5"/>
  <c r="AQ106" i="5"/>
  <c r="AQ102" i="5"/>
  <c r="AQ113" i="5"/>
  <c r="AQ93" i="5"/>
  <c r="AQ74" i="5"/>
  <c r="AQ110" i="5" s="1"/>
  <c r="AQ62" i="5"/>
  <c r="AQ92" i="5"/>
  <c r="AQ79" i="5"/>
  <c r="AQ115" i="5" s="1"/>
  <c r="AQ91" i="5"/>
  <c r="AQ99" i="5"/>
  <c r="AQ68" i="5"/>
  <c r="AQ104" i="5" s="1"/>
  <c r="AQ61" i="5"/>
  <c r="AQ97" i="5" s="1"/>
  <c r="AQ58" i="5"/>
  <c r="AQ94" i="5" s="1"/>
  <c r="AQ80" i="5"/>
  <c r="AQ77" i="5"/>
  <c r="AQ64" i="5"/>
  <c r="AQ100" i="5" s="1"/>
  <c r="AQ90" i="5"/>
  <c r="AQ89" i="5"/>
  <c r="AQ101" i="5"/>
  <c r="AQ73" i="5"/>
  <c r="AQ109" i="5" s="1"/>
  <c r="AQ67" i="5"/>
  <c r="AQ56" i="5"/>
  <c r="AQ72" i="5"/>
  <c r="AQ108" i="5" s="1"/>
  <c r="AQ75" i="5"/>
  <c r="AQ111" i="5" s="1"/>
  <c r="AQ69" i="5"/>
  <c r="AQ54" i="5"/>
  <c r="AQ76" i="5"/>
  <c r="AQ112" i="5" s="1"/>
  <c r="AQ71" i="5"/>
  <c r="AQ107" i="5" s="1"/>
  <c r="AQ81" i="5"/>
  <c r="AQ117" i="5" s="1"/>
  <c r="AQ65" i="5"/>
  <c r="AQ55" i="5"/>
  <c r="AQ70" i="5"/>
  <c r="E50" i="5"/>
  <c r="T50" i="5"/>
  <c r="AL50" i="5"/>
  <c r="J51" i="5"/>
  <c r="J87" i="5" s="1"/>
  <c r="Y51" i="5"/>
  <c r="AQ51" i="5"/>
  <c r="AQ87" i="5" s="1"/>
  <c r="O52" i="5"/>
  <c r="AD52" i="5"/>
  <c r="E53" i="5"/>
  <c r="E89" i="5" s="1"/>
  <c r="T53" i="5"/>
  <c r="AI53" i="5"/>
  <c r="AI89" i="5" s="1"/>
  <c r="AB54" i="5"/>
  <c r="E55" i="5"/>
  <c r="AB55" i="5"/>
  <c r="P57" i="5"/>
  <c r="AP57" i="5"/>
  <c r="AP93" i="5" s="1"/>
  <c r="Y58" i="5"/>
  <c r="H59" i="5"/>
  <c r="H95" i="5" s="1"/>
  <c r="AI59" i="5"/>
  <c r="V60" i="5"/>
  <c r="G61" i="5"/>
  <c r="G97" i="5" s="1"/>
  <c r="AI61" i="5"/>
  <c r="AB62" i="5"/>
  <c r="AB98" i="5" s="1"/>
  <c r="S63" i="5"/>
  <c r="H64" i="5"/>
  <c r="H100" i="5" s="1"/>
  <c r="AL65" i="5"/>
  <c r="AH66" i="5"/>
  <c r="AH102" i="5" s="1"/>
  <c r="AC67" i="5"/>
  <c r="W68" i="5"/>
  <c r="W69" i="5"/>
  <c r="W105" i="5" s="1"/>
  <c r="X70" i="5"/>
  <c r="Y71" i="5"/>
  <c r="AB72" i="5"/>
  <c r="AB73" i="5"/>
  <c r="P75" i="5"/>
  <c r="AO79" i="5"/>
  <c r="AQ86" i="5"/>
  <c r="AR116" i="5"/>
  <c r="AR107" i="5"/>
  <c r="AR114" i="5"/>
  <c r="AR101" i="5"/>
  <c r="AR88" i="5"/>
  <c r="AR102" i="5"/>
  <c r="AR117" i="5"/>
  <c r="AR79" i="5"/>
  <c r="AR115" i="5" s="1"/>
  <c r="AR67" i="5"/>
  <c r="AR103" i="5"/>
  <c r="AR72" i="5"/>
  <c r="AR108" i="5" s="1"/>
  <c r="AR90" i="5"/>
  <c r="AR78" i="5"/>
  <c r="AR89" i="5"/>
  <c r="AR100" i="5"/>
  <c r="AR91" i="5"/>
  <c r="AR87" i="5"/>
  <c r="AR81" i="5"/>
  <c r="AR69" i="5"/>
  <c r="AR105" i="5" s="1"/>
  <c r="AR80" i="5"/>
  <c r="AR74" i="5"/>
  <c r="AR110" i="5" s="1"/>
  <c r="AR75" i="5"/>
  <c r="AR111" i="5" s="1"/>
  <c r="AR54" i="5"/>
  <c r="AR63" i="5"/>
  <c r="AR99" i="5" s="1"/>
  <c r="AR60" i="5"/>
  <c r="AR96" i="5" s="1"/>
  <c r="AR93" i="5"/>
  <c r="AR77" i="5"/>
  <c r="AR113" i="5" s="1"/>
  <c r="AR65" i="5"/>
  <c r="AR55" i="5"/>
  <c r="AR70" i="5"/>
  <c r="AR106" i="5" s="1"/>
  <c r="AR68" i="5"/>
  <c r="AR104" i="5" s="1"/>
  <c r="AR57" i="5"/>
  <c r="I115" i="5"/>
  <c r="I114" i="5"/>
  <c r="I117" i="5"/>
  <c r="I107" i="5"/>
  <c r="I110" i="5"/>
  <c r="I111" i="5"/>
  <c r="I88" i="5"/>
  <c r="I72" i="5"/>
  <c r="I108" i="5" s="1"/>
  <c r="I60" i="5"/>
  <c r="I96" i="5" s="1"/>
  <c r="I77" i="5"/>
  <c r="I113" i="5" s="1"/>
  <c r="I97" i="5"/>
  <c r="I95" i="5"/>
  <c r="I89" i="5"/>
  <c r="I87" i="5"/>
  <c r="I92" i="5"/>
  <c r="I79" i="5"/>
  <c r="I76" i="5"/>
  <c r="I112" i="5" s="1"/>
  <c r="I70" i="5"/>
  <c r="I106" i="5" s="1"/>
  <c r="I63" i="5"/>
  <c r="I66" i="5"/>
  <c r="I102" i="5"/>
  <c r="I99" i="5"/>
  <c r="I90" i="5"/>
  <c r="I78" i="5"/>
  <c r="I91" i="5"/>
  <c r="I75" i="5"/>
  <c r="I54" i="5"/>
  <c r="I69" i="5"/>
  <c r="I105" i="5" s="1"/>
  <c r="I58" i="5"/>
  <c r="I94" i="5" s="1"/>
  <c r="I86" i="5"/>
  <c r="I71" i="5"/>
  <c r="I52" i="5"/>
  <c r="I116" i="5"/>
  <c r="I104" i="5"/>
  <c r="I81" i="5"/>
  <c r="I74" i="5"/>
  <c r="I68" i="5"/>
  <c r="I73" i="5"/>
  <c r="I109" i="5" s="1"/>
  <c r="I65" i="5"/>
  <c r="I101" i="5" s="1"/>
  <c r="I64" i="5"/>
  <c r="I100" i="5" s="1"/>
  <c r="I62" i="5"/>
  <c r="I98" i="5" s="1"/>
  <c r="I61" i="5"/>
  <c r="U109" i="5"/>
  <c r="U114" i="5"/>
  <c r="U96" i="5"/>
  <c r="U117" i="5"/>
  <c r="U111" i="5"/>
  <c r="U108" i="5"/>
  <c r="U113" i="5"/>
  <c r="U106" i="5"/>
  <c r="U72" i="5"/>
  <c r="U60" i="5"/>
  <c r="U77" i="5"/>
  <c r="U101" i="5"/>
  <c r="U99" i="5"/>
  <c r="U93" i="5"/>
  <c r="U89" i="5"/>
  <c r="U116" i="5"/>
  <c r="U74" i="5"/>
  <c r="U110" i="5" s="1"/>
  <c r="U67" i="5"/>
  <c r="U103" i="5" s="1"/>
  <c r="U68" i="5"/>
  <c r="U104" i="5" s="1"/>
  <c r="U86" i="5"/>
  <c r="U79" i="5"/>
  <c r="U115" i="5" s="1"/>
  <c r="U75" i="5"/>
  <c r="U54" i="5"/>
  <c r="U90" i="5" s="1"/>
  <c r="U73" i="5"/>
  <c r="U81" i="5"/>
  <c r="U76" i="5"/>
  <c r="U112" i="5" s="1"/>
  <c r="U66" i="5"/>
  <c r="U102" i="5" s="1"/>
  <c r="U58" i="5"/>
  <c r="U94" i="5" s="1"/>
  <c r="U52" i="5"/>
  <c r="U88" i="5" s="1"/>
  <c r="U69" i="5"/>
  <c r="U105" i="5" s="1"/>
  <c r="U80" i="5"/>
  <c r="U71" i="5"/>
  <c r="U107" i="5" s="1"/>
  <c r="U78" i="5"/>
  <c r="AG115" i="5"/>
  <c r="AG103" i="5"/>
  <c r="AG114" i="5"/>
  <c r="AG96" i="5"/>
  <c r="AG113" i="5"/>
  <c r="AG100" i="5"/>
  <c r="AG111" i="5"/>
  <c r="AG88" i="5"/>
  <c r="AG72" i="5"/>
  <c r="AG108" i="5" s="1"/>
  <c r="AG60" i="5"/>
  <c r="AG77" i="5"/>
  <c r="AG90" i="5"/>
  <c r="AG98" i="5"/>
  <c r="AG92" i="5"/>
  <c r="AG78" i="5"/>
  <c r="AG75" i="5"/>
  <c r="AG74" i="5"/>
  <c r="AG110" i="5" s="1"/>
  <c r="AG70" i="5"/>
  <c r="AG106" i="5" s="1"/>
  <c r="AG99" i="5"/>
  <c r="AG80" i="5"/>
  <c r="AG116" i="5" s="1"/>
  <c r="AG81" i="5"/>
  <c r="AG117" i="5" s="1"/>
  <c r="AG95" i="5"/>
  <c r="AG64" i="5"/>
  <c r="AG62" i="5"/>
  <c r="AG61" i="5"/>
  <c r="AG97" i="5" s="1"/>
  <c r="AG59" i="5"/>
  <c r="AG54" i="5"/>
  <c r="AG68" i="5"/>
  <c r="AG104" i="5" s="1"/>
  <c r="AG65" i="5"/>
  <c r="AG101" i="5" s="1"/>
  <c r="AG52" i="5"/>
  <c r="AG73" i="5"/>
  <c r="AG109" i="5" s="1"/>
  <c r="AG66" i="5"/>
  <c r="AG102" i="5" s="1"/>
  <c r="AG57" i="5"/>
  <c r="AG93" i="5" s="1"/>
  <c r="AG79" i="5"/>
  <c r="AN50" i="5"/>
  <c r="L51" i="5"/>
  <c r="L87" i="5" s="1"/>
  <c r="AA51" i="5"/>
  <c r="AF52" i="5"/>
  <c r="AF88" i="5" s="1"/>
  <c r="I55" i="5"/>
  <c r="AG55" i="5"/>
  <c r="AG91" i="5" s="1"/>
  <c r="U57" i="5"/>
  <c r="D58" i="5"/>
  <c r="AA60" i="5"/>
  <c r="U63" i="5"/>
  <c r="D66" i="5"/>
  <c r="AG67" i="5"/>
  <c r="AF68" i="5"/>
  <c r="AF69" i="5"/>
  <c r="AG71" i="5"/>
  <c r="AG107" i="5" s="1"/>
  <c r="AJ73" i="5"/>
  <c r="AB75" i="5"/>
  <c r="O80" i="5"/>
  <c r="E91" i="5"/>
  <c r="J107" i="5"/>
  <c r="J113" i="5"/>
  <c r="J99" i="5"/>
  <c r="J115" i="5"/>
  <c r="J112" i="5"/>
  <c r="J77" i="5"/>
  <c r="J65" i="5"/>
  <c r="J101" i="5" s="1"/>
  <c r="J109" i="5"/>
  <c r="J92" i="5"/>
  <c r="J76" i="5"/>
  <c r="J88" i="5"/>
  <c r="J80" i="5"/>
  <c r="J116" i="5" s="1"/>
  <c r="J111" i="5"/>
  <c r="J95" i="5"/>
  <c r="J91" i="5"/>
  <c r="J75" i="5"/>
  <c r="J73" i="5"/>
  <c r="J71" i="5"/>
  <c r="J74" i="5"/>
  <c r="J110" i="5" s="1"/>
  <c r="J69" i="5"/>
  <c r="J105" i="5" s="1"/>
  <c r="J58" i="5"/>
  <c r="J52" i="5"/>
  <c r="J78" i="5"/>
  <c r="J114" i="5" s="1"/>
  <c r="J79" i="5"/>
  <c r="J81" i="5"/>
  <c r="J117" i="5" s="1"/>
  <c r="J68" i="5"/>
  <c r="J104" i="5" s="1"/>
  <c r="J90" i="5"/>
  <c r="J70" i="5"/>
  <c r="J106" i="5" s="1"/>
  <c r="J64" i="5"/>
  <c r="J100" i="5" s="1"/>
  <c r="J63" i="5"/>
  <c r="J62" i="5"/>
  <c r="J61" i="5"/>
  <c r="J97" i="5" s="1"/>
  <c r="J60" i="5"/>
  <c r="J96" i="5" s="1"/>
  <c r="J59" i="5"/>
  <c r="V108" i="5"/>
  <c r="V117" i="5"/>
  <c r="V110" i="5"/>
  <c r="V104" i="5"/>
  <c r="V116" i="5"/>
  <c r="V103" i="5"/>
  <c r="V115" i="5"/>
  <c r="V77" i="5"/>
  <c r="V113" i="5" s="1"/>
  <c r="V65" i="5"/>
  <c r="V101" i="5" s="1"/>
  <c r="V111" i="5"/>
  <c r="V86" i="5"/>
  <c r="V98" i="5"/>
  <c r="V96" i="5"/>
  <c r="V95" i="5"/>
  <c r="V89" i="5"/>
  <c r="V76" i="5"/>
  <c r="V112" i="5" s="1"/>
  <c r="V70" i="5"/>
  <c r="V63" i="5"/>
  <c r="V99" i="5" s="1"/>
  <c r="V79" i="5"/>
  <c r="V66" i="5"/>
  <c r="V102" i="5" s="1"/>
  <c r="V88" i="5"/>
  <c r="V80" i="5"/>
  <c r="V81" i="5"/>
  <c r="V106" i="5"/>
  <c r="V74" i="5"/>
  <c r="V73" i="5"/>
  <c r="V109" i="5" s="1"/>
  <c r="V58" i="5"/>
  <c r="V94" i="5" s="1"/>
  <c r="V52" i="5"/>
  <c r="V71" i="5"/>
  <c r="V107" i="5" s="1"/>
  <c r="V67" i="5"/>
  <c r="V78" i="5"/>
  <c r="V114" i="5" s="1"/>
  <c r="AH108" i="5"/>
  <c r="AH107" i="5"/>
  <c r="AH105" i="5"/>
  <c r="AH104" i="5"/>
  <c r="AH77" i="5"/>
  <c r="AH113" i="5" s="1"/>
  <c r="AH65" i="5"/>
  <c r="AH101" i="5" s="1"/>
  <c r="AH86" i="5"/>
  <c r="AH106" i="5"/>
  <c r="AH98" i="5"/>
  <c r="AH97" i="5"/>
  <c r="AH95" i="5"/>
  <c r="AH93" i="5"/>
  <c r="AH89" i="5"/>
  <c r="AH76" i="5"/>
  <c r="AH112" i="5" s="1"/>
  <c r="AH81" i="5"/>
  <c r="AH117" i="5" s="1"/>
  <c r="AH73" i="5"/>
  <c r="AH71" i="5"/>
  <c r="AH67" i="5"/>
  <c r="AH103" i="5" s="1"/>
  <c r="AH60" i="5"/>
  <c r="AH96" i="5" s="1"/>
  <c r="AH80" i="5"/>
  <c r="AH116" i="5" s="1"/>
  <c r="AH68" i="5"/>
  <c r="AH90" i="5"/>
  <c r="AH78" i="5"/>
  <c r="AH114" i="5" s="1"/>
  <c r="AH52" i="5"/>
  <c r="AH88" i="5" s="1"/>
  <c r="AH109" i="5"/>
  <c r="AH70" i="5"/>
  <c r="AH58" i="5"/>
  <c r="AH94" i="5" s="1"/>
  <c r="AH92" i="5"/>
  <c r="AH75" i="5"/>
  <c r="AH111" i="5" s="1"/>
  <c r="AH74" i="5"/>
  <c r="AH110" i="5" s="1"/>
  <c r="AH79" i="5"/>
  <c r="AH115" i="5" s="1"/>
  <c r="AH72" i="5"/>
  <c r="AH69" i="5"/>
  <c r="H50" i="5"/>
  <c r="AO50" i="5"/>
  <c r="M51" i="5"/>
  <c r="AE51" i="5"/>
  <c r="AE87" i="5" s="1"/>
  <c r="C52" i="5"/>
  <c r="R52" i="5"/>
  <c r="R88" i="5" s="1"/>
  <c r="AJ52" i="5"/>
  <c r="AJ88" i="5" s="1"/>
  <c r="H53" i="5"/>
  <c r="H89" i="5" s="1"/>
  <c r="AO53" i="5"/>
  <c r="O54" i="5"/>
  <c r="AH54" i="5"/>
  <c r="J55" i="5"/>
  <c r="AH55" i="5"/>
  <c r="AH91" i="5" s="1"/>
  <c r="O56" i="5"/>
  <c r="AM56" i="5"/>
  <c r="V57" i="5"/>
  <c r="V93" i="5" s="1"/>
  <c r="E58" i="5"/>
  <c r="AF58" i="5"/>
  <c r="O59" i="5"/>
  <c r="AQ59" i="5"/>
  <c r="AQ95" i="5" s="1"/>
  <c r="AB60" i="5"/>
  <c r="M61" i="5"/>
  <c r="M97" i="5" s="1"/>
  <c r="AR61" i="5"/>
  <c r="AR97" i="5" s="1"/>
  <c r="AI62" i="5"/>
  <c r="AB63" i="5"/>
  <c r="T64" i="5"/>
  <c r="H65" i="5"/>
  <c r="H101" i="5" s="1"/>
  <c r="E66" i="5"/>
  <c r="AQ66" i="5"/>
  <c r="AM67" i="5"/>
  <c r="AL68" i="5"/>
  <c r="AL104" i="5" s="1"/>
  <c r="AG69" i="5"/>
  <c r="AG105" i="5" s="1"/>
  <c r="AF70" i="5"/>
  <c r="AN72" i="5"/>
  <c r="AN108" i="5" s="1"/>
  <c r="AR73" i="5"/>
  <c r="AR109" i="5" s="1"/>
  <c r="AM75" i="5"/>
  <c r="F78" i="5"/>
  <c r="F114" i="5" s="1"/>
  <c r="AE80" i="5"/>
  <c r="AE116" i="5" s="1"/>
  <c r="K110" i="5"/>
  <c r="K94" i="5"/>
  <c r="K111" i="5"/>
  <c r="K117" i="5"/>
  <c r="K100" i="5"/>
  <c r="K109" i="5"/>
  <c r="K91" i="5"/>
  <c r="K105" i="5"/>
  <c r="K104" i="5"/>
  <c r="K86" i="5"/>
  <c r="K70" i="5"/>
  <c r="K106" i="5" s="1"/>
  <c r="K90" i="5"/>
  <c r="K75" i="5"/>
  <c r="K92" i="5"/>
  <c r="K81" i="5"/>
  <c r="K66" i="5"/>
  <c r="K102" i="5" s="1"/>
  <c r="K101" i="5"/>
  <c r="K69" i="5"/>
  <c r="K99" i="5"/>
  <c r="K97" i="5"/>
  <c r="K87" i="5"/>
  <c r="K108" i="5"/>
  <c r="K74" i="5"/>
  <c r="K72" i="5"/>
  <c r="K80" i="5"/>
  <c r="K116" i="5" s="1"/>
  <c r="K77" i="5"/>
  <c r="K113" i="5" s="1"/>
  <c r="K52" i="5"/>
  <c r="K88" i="5" s="1"/>
  <c r="K78" i="5"/>
  <c r="K71" i="5"/>
  <c r="K107" i="5" s="1"/>
  <c r="K67" i="5"/>
  <c r="K103" i="5" s="1"/>
  <c r="K57" i="5"/>
  <c r="K93" i="5" s="1"/>
  <c r="K50" i="5"/>
  <c r="K79" i="5"/>
  <c r="K115" i="5" s="1"/>
  <c r="K68" i="5"/>
  <c r="K114" i="5"/>
  <c r="K64" i="5"/>
  <c r="K63" i="5"/>
  <c r="K62" i="5"/>
  <c r="K98" i="5" s="1"/>
  <c r="K61" i="5"/>
  <c r="K89" i="5"/>
  <c r="K73" i="5"/>
  <c r="K65" i="5"/>
  <c r="K60" i="5"/>
  <c r="K96" i="5" s="1"/>
  <c r="K59" i="5"/>
  <c r="K95" i="5" s="1"/>
  <c r="K76" i="5"/>
  <c r="K112" i="5" s="1"/>
  <c r="K56" i="5"/>
  <c r="W107" i="5"/>
  <c r="W110" i="5"/>
  <c r="W94" i="5"/>
  <c r="W117" i="5"/>
  <c r="W104" i="5"/>
  <c r="W108" i="5"/>
  <c r="W106" i="5"/>
  <c r="W70" i="5"/>
  <c r="W75" i="5"/>
  <c r="W111" i="5" s="1"/>
  <c r="W98" i="5"/>
  <c r="W97" i="5"/>
  <c r="W96" i="5"/>
  <c r="W95" i="5"/>
  <c r="W114" i="5"/>
  <c r="W116" i="5"/>
  <c r="W81" i="5"/>
  <c r="W90" i="5"/>
  <c r="W89" i="5"/>
  <c r="W76" i="5"/>
  <c r="W112" i="5" s="1"/>
  <c r="W80" i="5"/>
  <c r="W78" i="5"/>
  <c r="W58" i="5"/>
  <c r="W52" i="5"/>
  <c r="W88" i="5" s="1"/>
  <c r="W66" i="5"/>
  <c r="W102" i="5" s="1"/>
  <c r="W50" i="5"/>
  <c r="W86" i="5" s="1"/>
  <c r="W77" i="5"/>
  <c r="W113" i="5" s="1"/>
  <c r="W71" i="5"/>
  <c r="W67" i="5"/>
  <c r="W103" i="5"/>
  <c r="W64" i="5"/>
  <c r="W100" i="5" s="1"/>
  <c r="W63" i="5"/>
  <c r="W99" i="5" s="1"/>
  <c r="W62" i="5"/>
  <c r="W61" i="5"/>
  <c r="W59" i="5"/>
  <c r="W56" i="5"/>
  <c r="W92" i="5" s="1"/>
  <c r="AI107" i="5"/>
  <c r="AI112" i="5"/>
  <c r="AI94" i="5"/>
  <c r="AI117" i="5"/>
  <c r="AI109" i="5"/>
  <c r="AI100" i="5"/>
  <c r="AI93" i="5"/>
  <c r="AI99" i="5"/>
  <c r="AI101" i="5"/>
  <c r="AI70" i="5"/>
  <c r="AI106" i="5" s="1"/>
  <c r="AI75" i="5"/>
  <c r="AI98" i="5"/>
  <c r="AI97" i="5"/>
  <c r="AI96" i="5"/>
  <c r="AI95" i="5"/>
  <c r="AI81" i="5"/>
  <c r="AI78" i="5"/>
  <c r="AI114" i="5" s="1"/>
  <c r="AI74" i="5"/>
  <c r="AI110" i="5" s="1"/>
  <c r="AI72" i="5"/>
  <c r="AI63" i="5"/>
  <c r="AI108" i="5"/>
  <c r="AI66" i="5"/>
  <c r="AI102" i="5" s="1"/>
  <c r="AI79" i="5"/>
  <c r="AI115" i="5" s="1"/>
  <c r="AI77" i="5"/>
  <c r="AI113" i="5" s="1"/>
  <c r="AI52" i="5"/>
  <c r="AI88" i="5"/>
  <c r="AI80" i="5"/>
  <c r="AI116" i="5" s="1"/>
  <c r="AI68" i="5"/>
  <c r="AI104" i="5" s="1"/>
  <c r="AI65" i="5"/>
  <c r="AI58" i="5"/>
  <c r="AI50" i="5"/>
  <c r="AI86" i="5" s="1"/>
  <c r="AI69" i="5"/>
  <c r="AI105" i="5" s="1"/>
  <c r="AI76" i="5"/>
  <c r="AI67" i="5"/>
  <c r="AI103" i="5" s="1"/>
  <c r="AI56" i="5"/>
  <c r="AI92" i="5" s="1"/>
  <c r="I50" i="5"/>
  <c r="AA50" i="5"/>
  <c r="AP50" i="5"/>
  <c r="AP86" i="5" s="1"/>
  <c r="N51" i="5"/>
  <c r="N87" i="5" s="1"/>
  <c r="D52" i="5"/>
  <c r="S52" i="5"/>
  <c r="S88" i="5" s="1"/>
  <c r="I53" i="5"/>
  <c r="AP53" i="5"/>
  <c r="AP89" i="5" s="1"/>
  <c r="P54" i="5"/>
  <c r="P90" i="5" s="1"/>
  <c r="AI54" i="5"/>
  <c r="AI90" i="5" s="1"/>
  <c r="K55" i="5"/>
  <c r="AI55" i="5"/>
  <c r="AI91" i="5" s="1"/>
  <c r="P56" i="5"/>
  <c r="AN56" i="5"/>
  <c r="W57" i="5"/>
  <c r="W93" i="5" s="1"/>
  <c r="F58" i="5"/>
  <c r="F94" i="5" s="1"/>
  <c r="AG58" i="5"/>
  <c r="AG94" i="5" s="1"/>
  <c r="P59" i="5"/>
  <c r="AR59" i="5"/>
  <c r="AC60" i="5"/>
  <c r="O61" i="5"/>
  <c r="O97" i="5" s="1"/>
  <c r="E62" i="5"/>
  <c r="AJ62" i="5"/>
  <c r="AC63" i="5"/>
  <c r="AC99" i="5" s="1"/>
  <c r="U64" i="5"/>
  <c r="U100" i="5" s="1"/>
  <c r="P65" i="5"/>
  <c r="J66" i="5"/>
  <c r="J102" i="5" s="1"/>
  <c r="AR66" i="5"/>
  <c r="AN67" i="5"/>
  <c r="AM68" i="5"/>
  <c r="AN69" i="5"/>
  <c r="AM70" i="5"/>
  <c r="AO72" i="5"/>
  <c r="B74" i="5"/>
  <c r="C76" i="5"/>
  <c r="AO80" i="5"/>
  <c r="E88" i="5"/>
  <c r="AF104" i="5"/>
  <c r="AF108" i="5"/>
  <c r="AF106" i="5"/>
  <c r="AF103" i="5"/>
  <c r="AF102" i="5"/>
  <c r="AF114" i="5"/>
  <c r="AF105" i="5"/>
  <c r="AF100" i="5"/>
  <c r="AF112" i="5"/>
  <c r="AF99" i="5"/>
  <c r="AF79" i="5"/>
  <c r="AF115" i="5" s="1"/>
  <c r="AF67" i="5"/>
  <c r="AF72" i="5"/>
  <c r="AF78" i="5"/>
  <c r="AF64" i="5"/>
  <c r="AF81" i="5"/>
  <c r="AF117" i="5" s="1"/>
  <c r="AF73" i="5"/>
  <c r="AF109" i="5" s="1"/>
  <c r="AF71" i="5"/>
  <c r="AF107" i="5" s="1"/>
  <c r="AF113" i="5"/>
  <c r="AF94" i="5"/>
  <c r="AF76" i="5"/>
  <c r="AF63" i="5"/>
  <c r="AF60" i="5"/>
  <c r="AF96" i="5" s="1"/>
  <c r="AF95" i="5"/>
  <c r="AF62" i="5"/>
  <c r="AF98" i="5" s="1"/>
  <c r="AF61" i="5"/>
  <c r="AF97" i="5" s="1"/>
  <c r="AF59" i="5"/>
  <c r="AF54" i="5"/>
  <c r="AF90" i="5" s="1"/>
  <c r="AF91" i="5"/>
  <c r="AF80" i="5"/>
  <c r="AF116" i="5" s="1"/>
  <c r="AF87" i="5"/>
  <c r="AF92" i="5"/>
  <c r="AF75" i="5"/>
  <c r="AF111" i="5" s="1"/>
  <c r="AF74" i="5"/>
  <c r="AF110" i="5" s="1"/>
  <c r="AF66" i="5"/>
  <c r="AF55" i="5"/>
  <c r="AF57" i="5"/>
  <c r="AF93" i="5" s="1"/>
  <c r="H61" i="5"/>
  <c r="H97" i="5" s="1"/>
  <c r="T63" i="5"/>
  <c r="L106" i="5"/>
  <c r="L105" i="5"/>
  <c r="L115" i="5"/>
  <c r="L109" i="5"/>
  <c r="L110" i="5"/>
  <c r="L114" i="5"/>
  <c r="L102" i="5"/>
  <c r="L101" i="5"/>
  <c r="L90" i="5"/>
  <c r="L75" i="5"/>
  <c r="L111" i="5" s="1"/>
  <c r="L63" i="5"/>
  <c r="L99" i="5" s="1"/>
  <c r="L97" i="5"/>
  <c r="L95" i="5"/>
  <c r="L80" i="5"/>
  <c r="L116" i="5" s="1"/>
  <c r="L59" i="5"/>
  <c r="L77" i="5"/>
  <c r="L113" i="5" s="1"/>
  <c r="L93" i="5"/>
  <c r="L81" i="5"/>
  <c r="L117" i="5" s="1"/>
  <c r="L79" i="5"/>
  <c r="L78" i="5"/>
  <c r="L71" i="5"/>
  <c r="L107" i="5" s="1"/>
  <c r="L67" i="5"/>
  <c r="L103" i="5" s="1"/>
  <c r="L57" i="5"/>
  <c r="L50" i="5"/>
  <c r="L86" i="5" s="1"/>
  <c r="L55" i="5"/>
  <c r="L91" i="5" s="1"/>
  <c r="L64" i="5"/>
  <c r="L62" i="5"/>
  <c r="L98" i="5" s="1"/>
  <c r="L74" i="5"/>
  <c r="L73" i="5"/>
  <c r="L70" i="5"/>
  <c r="L65" i="5"/>
  <c r="L60" i="5"/>
  <c r="L96" i="5" s="1"/>
  <c r="L76" i="5"/>
  <c r="L112" i="5" s="1"/>
  <c r="L56" i="5"/>
  <c r="L92" i="5" s="1"/>
  <c r="X106" i="5"/>
  <c r="X112" i="5"/>
  <c r="X99" i="5"/>
  <c r="X100" i="5"/>
  <c r="X102" i="5"/>
  <c r="X110" i="5"/>
  <c r="X75" i="5"/>
  <c r="X111" i="5" s="1"/>
  <c r="X63" i="5"/>
  <c r="X80" i="5"/>
  <c r="X116" i="5" s="1"/>
  <c r="X94" i="5"/>
  <c r="X93" i="5"/>
  <c r="X104" i="5"/>
  <c r="X79" i="5"/>
  <c r="X115" i="5" s="1"/>
  <c r="X66" i="5"/>
  <c r="X59" i="5"/>
  <c r="X95" i="5" s="1"/>
  <c r="X91" i="5"/>
  <c r="X69" i="5"/>
  <c r="X105" i="5" s="1"/>
  <c r="X81" i="5"/>
  <c r="X117" i="5" s="1"/>
  <c r="X78" i="5"/>
  <c r="X114" i="5" s="1"/>
  <c r="X73" i="5"/>
  <c r="X71" i="5"/>
  <c r="X107" i="5" s="1"/>
  <c r="X74" i="5"/>
  <c r="X76" i="5"/>
  <c r="X50" i="5"/>
  <c r="X86" i="5" s="1"/>
  <c r="X72" i="5"/>
  <c r="X108" i="5" s="1"/>
  <c r="X57" i="5"/>
  <c r="X55" i="5"/>
  <c r="X77" i="5"/>
  <c r="X113" i="5" s="1"/>
  <c r="X87" i="5"/>
  <c r="X64" i="5"/>
  <c r="X62" i="5"/>
  <c r="X98" i="5" s="1"/>
  <c r="X61" i="5"/>
  <c r="X56" i="5"/>
  <c r="X92" i="5" s="1"/>
  <c r="X68" i="5"/>
  <c r="X60" i="5"/>
  <c r="X96" i="5" s="1"/>
  <c r="AJ112" i="5"/>
  <c r="AJ117" i="5"/>
  <c r="AJ115" i="5"/>
  <c r="AJ108" i="5"/>
  <c r="AJ99" i="5"/>
  <c r="AJ110" i="5"/>
  <c r="AJ102" i="5"/>
  <c r="AJ116" i="5"/>
  <c r="AJ75" i="5"/>
  <c r="AJ111" i="5" s="1"/>
  <c r="AJ63" i="5"/>
  <c r="AJ109" i="5"/>
  <c r="AJ80" i="5"/>
  <c r="AJ98" i="5"/>
  <c r="AJ97" i="5"/>
  <c r="AJ95" i="5"/>
  <c r="AJ89" i="5"/>
  <c r="AJ107" i="5"/>
  <c r="AJ70" i="5"/>
  <c r="AJ106" i="5" s="1"/>
  <c r="AJ86" i="5"/>
  <c r="AJ77" i="5"/>
  <c r="AJ113" i="5" s="1"/>
  <c r="AJ78" i="5"/>
  <c r="AJ114" i="5" s="1"/>
  <c r="AJ68" i="5"/>
  <c r="AJ104" i="5" s="1"/>
  <c r="AJ65" i="5"/>
  <c r="AJ101" i="5" s="1"/>
  <c r="AJ58" i="5"/>
  <c r="AJ94" i="5" s="1"/>
  <c r="AJ50" i="5"/>
  <c r="AJ55" i="5"/>
  <c r="AJ91" i="5" s="1"/>
  <c r="AJ74" i="5"/>
  <c r="AJ79" i="5"/>
  <c r="AJ69" i="5"/>
  <c r="AJ105" i="5" s="1"/>
  <c r="AJ76" i="5"/>
  <c r="AJ72" i="5"/>
  <c r="AJ67" i="5"/>
  <c r="AJ103" i="5" s="1"/>
  <c r="AJ56" i="5"/>
  <c r="AJ92" i="5" s="1"/>
  <c r="J50" i="5"/>
  <c r="J86" i="5" s="1"/>
  <c r="AB50" i="5"/>
  <c r="O51" i="5"/>
  <c r="AG51" i="5"/>
  <c r="AG87" i="5" s="1"/>
  <c r="T52" i="5"/>
  <c r="J53" i="5"/>
  <c r="J89" i="5" s="1"/>
  <c r="AJ54" i="5"/>
  <c r="AJ90" i="5" s="1"/>
  <c r="O55" i="5"/>
  <c r="O91" i="5" s="1"/>
  <c r="AM55" i="5"/>
  <c r="T56" i="5"/>
  <c r="AR56" i="5"/>
  <c r="AR92" i="5" s="1"/>
  <c r="AB57" i="5"/>
  <c r="T59" i="5"/>
  <c r="T95" i="5" s="1"/>
  <c r="E60" i="5"/>
  <c r="AG63" i="5"/>
  <c r="V64" i="5"/>
  <c r="V100" i="5" s="1"/>
  <c r="Q65" i="5"/>
  <c r="L66" i="5"/>
  <c r="I67" i="5"/>
  <c r="I103" i="5" s="1"/>
  <c r="C68" i="5"/>
  <c r="AN68" i="5"/>
  <c r="AN104" i="5" s="1"/>
  <c r="AR71" i="5"/>
  <c r="E73" i="5"/>
  <c r="D74" i="5"/>
  <c r="H76" i="5"/>
  <c r="H112" i="5" s="1"/>
  <c r="C81" i="5"/>
  <c r="C117" i="5" s="1"/>
  <c r="X97" i="5"/>
  <c r="T116" i="5"/>
  <c r="T106" i="5"/>
  <c r="T103" i="5"/>
  <c r="T114" i="5"/>
  <c r="T101" i="5"/>
  <c r="T97" i="5"/>
  <c r="T100" i="5"/>
  <c r="T79" i="5"/>
  <c r="T115" i="5" s="1"/>
  <c r="T67" i="5"/>
  <c r="T108" i="5"/>
  <c r="T91" i="5"/>
  <c r="T88" i="5"/>
  <c r="T72" i="5"/>
  <c r="T90" i="5"/>
  <c r="T96" i="5"/>
  <c r="T99" i="5"/>
  <c r="T78" i="5"/>
  <c r="T75" i="5"/>
  <c r="T73" i="5"/>
  <c r="T109" i="5" s="1"/>
  <c r="T71" i="5"/>
  <c r="T107" i="5" s="1"/>
  <c r="T60" i="5"/>
  <c r="T86" i="5"/>
  <c r="T70" i="5"/>
  <c r="T111" i="5"/>
  <c r="T92" i="5"/>
  <c r="T87" i="5"/>
  <c r="T65" i="5"/>
  <c r="T74" i="5"/>
  <c r="T110" i="5" s="1"/>
  <c r="T54" i="5"/>
  <c r="T89" i="5"/>
  <c r="T77" i="5"/>
  <c r="T113" i="5" s="1"/>
  <c r="T69" i="5"/>
  <c r="T105" i="5" s="1"/>
  <c r="T57" i="5"/>
  <c r="T93" i="5" s="1"/>
  <c r="T55" i="5"/>
  <c r="T80" i="5"/>
  <c r="M105" i="5"/>
  <c r="M108" i="5"/>
  <c r="M114" i="5"/>
  <c r="M115" i="5"/>
  <c r="M106" i="5"/>
  <c r="M89" i="5"/>
  <c r="M104" i="5"/>
  <c r="M113" i="5"/>
  <c r="M107" i="5"/>
  <c r="M80" i="5"/>
  <c r="M116" i="5" s="1"/>
  <c r="M68" i="5"/>
  <c r="M96" i="5"/>
  <c r="M93" i="5"/>
  <c r="M73" i="5"/>
  <c r="M92" i="5"/>
  <c r="M109" i="5"/>
  <c r="M79" i="5"/>
  <c r="M69" i="5"/>
  <c r="M62" i="5"/>
  <c r="M98" i="5" s="1"/>
  <c r="M100" i="5"/>
  <c r="M87" i="5"/>
  <c r="M65" i="5"/>
  <c r="M81" i="5"/>
  <c r="M117" i="5" s="1"/>
  <c r="M76" i="5"/>
  <c r="M112" i="5" s="1"/>
  <c r="M67" i="5"/>
  <c r="M103" i="5" s="1"/>
  <c r="M57" i="5"/>
  <c r="M50" i="5"/>
  <c r="M86" i="5" s="1"/>
  <c r="M55" i="5"/>
  <c r="M91" i="5" s="1"/>
  <c r="M101" i="5"/>
  <c r="M74" i="5"/>
  <c r="M110" i="5" s="1"/>
  <c r="M70" i="5"/>
  <c r="M63" i="5"/>
  <c r="M99" i="5" s="1"/>
  <c r="M90" i="5"/>
  <c r="M75" i="5"/>
  <c r="M111" i="5" s="1"/>
  <c r="M59" i="5"/>
  <c r="M95" i="5" s="1"/>
  <c r="M56" i="5"/>
  <c r="Y108" i="5"/>
  <c r="Y109" i="5"/>
  <c r="Y89" i="5"/>
  <c r="Y113" i="5"/>
  <c r="Y106" i="5"/>
  <c r="Y80" i="5"/>
  <c r="Y116" i="5" s="1"/>
  <c r="Y68" i="5"/>
  <c r="Y104" i="5" s="1"/>
  <c r="Y73" i="5"/>
  <c r="Y103" i="5"/>
  <c r="Y79" i="5"/>
  <c r="Y115" i="5" s="1"/>
  <c r="Y76" i="5"/>
  <c r="Y112" i="5" s="1"/>
  <c r="Y96" i="5"/>
  <c r="Y94" i="5"/>
  <c r="Y107" i="5"/>
  <c r="Y74" i="5"/>
  <c r="Y110" i="5" s="1"/>
  <c r="Y72" i="5"/>
  <c r="Y75" i="5"/>
  <c r="Y111" i="5" s="1"/>
  <c r="Y66" i="5"/>
  <c r="Y102" i="5" s="1"/>
  <c r="Y50" i="5"/>
  <c r="Y86" i="5" s="1"/>
  <c r="Y81" i="5"/>
  <c r="Y117" i="5" s="1"/>
  <c r="Y57" i="5"/>
  <c r="Y93" i="5" s="1"/>
  <c r="Y55" i="5"/>
  <c r="Y69" i="5"/>
  <c r="Y105" i="5" s="1"/>
  <c r="Y91" i="5"/>
  <c r="Y88" i="5"/>
  <c r="Y87" i="5"/>
  <c r="Y78" i="5"/>
  <c r="Y114" i="5" s="1"/>
  <c r="Y64" i="5"/>
  <c r="Y100" i="5" s="1"/>
  <c r="Y62" i="5"/>
  <c r="Y98" i="5" s="1"/>
  <c r="Y61" i="5"/>
  <c r="Y97" i="5" s="1"/>
  <c r="Y56" i="5"/>
  <c r="Y92" i="5" s="1"/>
  <c r="Y63" i="5"/>
  <c r="Y99" i="5" s="1"/>
  <c r="Y60" i="5"/>
  <c r="Y59" i="5"/>
  <c r="Y95" i="5" s="1"/>
  <c r="Y65" i="5"/>
  <c r="Y101" i="5" s="1"/>
  <c r="AK105" i="5"/>
  <c r="AK110" i="5"/>
  <c r="AK113" i="5"/>
  <c r="AK115" i="5"/>
  <c r="AK104" i="5"/>
  <c r="AK100" i="5"/>
  <c r="AK89" i="5"/>
  <c r="AK80" i="5"/>
  <c r="AK116" i="5" s="1"/>
  <c r="AK68" i="5"/>
  <c r="AK73" i="5"/>
  <c r="AK109" i="5" s="1"/>
  <c r="AK98" i="5"/>
  <c r="AK97" i="5"/>
  <c r="AK94" i="5"/>
  <c r="AK102" i="5"/>
  <c r="AK79" i="5"/>
  <c r="AK75" i="5"/>
  <c r="AK111" i="5" s="1"/>
  <c r="AK66" i="5"/>
  <c r="AK59" i="5"/>
  <c r="AK95" i="5" s="1"/>
  <c r="AK69" i="5"/>
  <c r="AK88" i="5"/>
  <c r="AK101" i="5"/>
  <c r="AK77" i="5"/>
  <c r="AK50" i="5"/>
  <c r="AK86" i="5" s="1"/>
  <c r="AK70" i="5"/>
  <c r="AK106" i="5" s="1"/>
  <c r="AK55" i="5"/>
  <c r="AK91" i="5" s="1"/>
  <c r="AK87" i="5"/>
  <c r="AK57" i="5"/>
  <c r="AK93" i="5" s="1"/>
  <c r="AK76" i="5"/>
  <c r="AK112" i="5" s="1"/>
  <c r="AK72" i="5"/>
  <c r="AK108" i="5" s="1"/>
  <c r="AK67" i="5"/>
  <c r="AK103" i="5" s="1"/>
  <c r="AK56" i="5"/>
  <c r="AK92" i="5" s="1"/>
  <c r="AK81" i="5"/>
  <c r="AK117" i="5" s="1"/>
  <c r="AK71" i="5"/>
  <c r="AK107" i="5" s="1"/>
  <c r="AK64" i="5"/>
  <c r="AK62" i="5"/>
  <c r="AK61" i="5"/>
  <c r="AC50" i="5"/>
  <c r="AR50" i="5"/>
  <c r="AR86" i="5" s="1"/>
  <c r="S51" i="5"/>
  <c r="S87" i="5" s="1"/>
  <c r="AH51" i="5"/>
  <c r="AH87" i="5" s="1"/>
  <c r="F52" i="5"/>
  <c r="F88" i="5" s="1"/>
  <c r="X52" i="5"/>
  <c r="X88" i="5" s="1"/>
  <c r="AM52" i="5"/>
  <c r="K53" i="5"/>
  <c r="AC53" i="5"/>
  <c r="AR53" i="5"/>
  <c r="R54" i="5"/>
  <c r="R90" i="5" s="1"/>
  <c r="C131" i="5" s="1"/>
  <c r="AK54" i="5"/>
  <c r="AK90" i="5" s="1"/>
  <c r="P55" i="5"/>
  <c r="AN55" i="5"/>
  <c r="U56" i="5"/>
  <c r="U92" i="5" s="1"/>
  <c r="C57" i="5"/>
  <c r="AC57" i="5"/>
  <c r="L58" i="5"/>
  <c r="L94" i="5" s="1"/>
  <c r="U59" i="5"/>
  <c r="U95" i="5" s="1"/>
  <c r="F60" i="5"/>
  <c r="F96" i="5" s="1"/>
  <c r="AJ60" i="5"/>
  <c r="AJ96" i="5" s="1"/>
  <c r="U61" i="5"/>
  <c r="U97" i="5" s="1"/>
  <c r="H62" i="5"/>
  <c r="H98" i="5" s="1"/>
  <c r="AR62" i="5"/>
  <c r="AR98" i="5" s="1"/>
  <c r="AH63" i="5"/>
  <c r="AH99" i="5" s="1"/>
  <c r="AA64" i="5"/>
  <c r="U65" i="5"/>
  <c r="M66" i="5"/>
  <c r="M102" i="5" s="1"/>
  <c r="J67" i="5"/>
  <c r="J103" i="5" s="1"/>
  <c r="E68" i="5"/>
  <c r="E104" i="5" s="1"/>
  <c r="E69" i="5"/>
  <c r="D70" i="5"/>
  <c r="AP70" i="5"/>
  <c r="AP106" i="5" s="1"/>
  <c r="G73" i="5"/>
  <c r="G109" i="5" s="1"/>
  <c r="O74" i="5"/>
  <c r="T76" i="5"/>
  <c r="T112" i="5" s="1"/>
  <c r="AD78" i="5"/>
  <c r="AD114" i="5" s="1"/>
  <c r="T81" i="5"/>
  <c r="T117" i="5" s="1"/>
  <c r="AC88" i="5"/>
  <c r="J98" i="5"/>
  <c r="X109" i="5"/>
  <c r="B110" i="5"/>
  <c r="B113" i="5"/>
  <c r="B97" i="5"/>
  <c r="B114" i="5"/>
  <c r="B108" i="5"/>
  <c r="B107" i="5"/>
  <c r="B73" i="5"/>
  <c r="B109" i="5" s="1"/>
  <c r="B61" i="5"/>
  <c r="B89" i="5"/>
  <c r="B78" i="5"/>
  <c r="B88" i="5"/>
  <c r="B81" i="5"/>
  <c r="B117" i="5" s="1"/>
  <c r="B65" i="5"/>
  <c r="B101" i="5" s="1"/>
  <c r="B142" i="5" s="1"/>
  <c r="B57" i="5"/>
  <c r="B96" i="5"/>
  <c r="B68" i="5"/>
  <c r="B104" i="5" s="1"/>
  <c r="B106" i="5"/>
  <c r="B92" i="5"/>
  <c r="B86" i="5"/>
  <c r="B95" i="5"/>
  <c r="B93" i="5"/>
  <c r="B80" i="5"/>
  <c r="B116" i="5" s="1"/>
  <c r="B77" i="5"/>
  <c r="B76" i="5"/>
  <c r="B112" i="5" s="1"/>
  <c r="B55" i="5"/>
  <c r="B91" i="5" s="1"/>
  <c r="B70" i="5"/>
  <c r="B64" i="5"/>
  <c r="B100" i="5" s="1"/>
  <c r="B63" i="5"/>
  <c r="B99" i="5" s="1"/>
  <c r="B62" i="5"/>
  <c r="B60" i="5"/>
  <c r="B53" i="5"/>
  <c r="B98" i="5"/>
  <c r="B66" i="5"/>
  <c r="B102" i="5" s="1"/>
  <c r="B71" i="5"/>
  <c r="B69" i="5"/>
  <c r="B105" i="5" s="1"/>
  <c r="B58" i="5"/>
  <c r="B94" i="5" s="1"/>
  <c r="B54" i="5"/>
  <c r="B90" i="5" s="1"/>
  <c r="B79" i="5"/>
  <c r="B115" i="5" s="1"/>
  <c r="B67" i="5"/>
  <c r="B103" i="5" s="1"/>
  <c r="N116" i="5"/>
  <c r="N104" i="5"/>
  <c r="N103" i="5"/>
  <c r="N113" i="5"/>
  <c r="N108" i="5"/>
  <c r="N109" i="5"/>
  <c r="N95" i="5"/>
  <c r="N111" i="5"/>
  <c r="N101" i="5"/>
  <c r="N112" i="5"/>
  <c r="N96" i="5"/>
  <c r="N93" i="5"/>
  <c r="N73" i="5"/>
  <c r="N61" i="5"/>
  <c r="N97" i="5" s="1"/>
  <c r="N78" i="5"/>
  <c r="N114" i="5"/>
  <c r="N91" i="5"/>
  <c r="N88" i="5"/>
  <c r="N80" i="5"/>
  <c r="N77" i="5"/>
  <c r="N57" i="5"/>
  <c r="N102" i="5"/>
  <c r="N90" i="5"/>
  <c r="N79" i="5"/>
  <c r="N115" i="5" s="1"/>
  <c r="N76" i="5"/>
  <c r="N70" i="5"/>
  <c r="N106" i="5" s="1"/>
  <c r="N105" i="5"/>
  <c r="N98" i="5"/>
  <c r="N100" i="5"/>
  <c r="N55" i="5"/>
  <c r="N86" i="5"/>
  <c r="N53" i="5"/>
  <c r="N89" i="5" s="1"/>
  <c r="N74" i="5"/>
  <c r="N110" i="5" s="1"/>
  <c r="N81" i="5"/>
  <c r="N117" i="5" s="1"/>
  <c r="N75" i="5"/>
  <c r="N65" i="5"/>
  <c r="N54" i="5"/>
  <c r="N72" i="5"/>
  <c r="N66" i="5"/>
  <c r="N58" i="5"/>
  <c r="N94" i="5" s="1"/>
  <c r="Z103" i="5"/>
  <c r="Z107" i="5"/>
  <c r="Z108" i="5"/>
  <c r="Z117" i="5"/>
  <c r="Z109" i="5"/>
  <c r="Z102" i="5"/>
  <c r="Z73" i="5"/>
  <c r="Z61" i="5"/>
  <c r="Z97" i="5" s="1"/>
  <c r="Z95" i="5"/>
  <c r="Z78" i="5"/>
  <c r="Z114" i="5" s="1"/>
  <c r="Z92" i="5"/>
  <c r="Z105" i="5"/>
  <c r="Z88" i="5"/>
  <c r="Z91" i="5"/>
  <c r="Z69" i="5"/>
  <c r="Z62" i="5"/>
  <c r="Z98" i="5" s="1"/>
  <c r="Z57" i="5"/>
  <c r="Z65" i="5"/>
  <c r="Z101" i="5" s="1"/>
  <c r="Z94" i="5"/>
  <c r="Z87" i="5"/>
  <c r="Z75" i="5"/>
  <c r="Z111" i="5" s="1"/>
  <c r="D152" i="5" s="1"/>
  <c r="Z79" i="5"/>
  <c r="Z115" i="5" s="1"/>
  <c r="D156" i="5" s="1"/>
  <c r="Z74" i="5"/>
  <c r="Z110" i="5" s="1"/>
  <c r="D151" i="5" s="1"/>
  <c r="Z81" i="5"/>
  <c r="Z76" i="5"/>
  <c r="Z112" i="5" s="1"/>
  <c r="D153" i="5" s="1"/>
  <c r="Z55" i="5"/>
  <c r="Z72" i="5"/>
  <c r="Z89" i="5"/>
  <c r="Z77" i="5"/>
  <c r="Z113" i="5" s="1"/>
  <c r="Z67" i="5"/>
  <c r="Z53" i="5"/>
  <c r="Z80" i="5"/>
  <c r="Z116" i="5" s="1"/>
  <c r="Z64" i="5"/>
  <c r="Z100" i="5" s="1"/>
  <c r="Z63" i="5"/>
  <c r="Z99" i="5" s="1"/>
  <c r="Z60" i="5"/>
  <c r="Z96" i="5" s="1"/>
  <c r="D137" i="5" s="1"/>
  <c r="Z59" i="5"/>
  <c r="Z68" i="5"/>
  <c r="Z104" i="5" s="1"/>
  <c r="Z54" i="5"/>
  <c r="Z90" i="5" s="1"/>
  <c r="Z93" i="5"/>
  <c r="Z86" i="5"/>
  <c r="Z70" i="5"/>
  <c r="Z106" i="5" s="1"/>
  <c r="AL110" i="5"/>
  <c r="AL103" i="5"/>
  <c r="AL113" i="5"/>
  <c r="AL97" i="5"/>
  <c r="AL117" i="5"/>
  <c r="AL109" i="5"/>
  <c r="AL112" i="5"/>
  <c r="AL101" i="5"/>
  <c r="AL108" i="5"/>
  <c r="AL73" i="5"/>
  <c r="AL61" i="5"/>
  <c r="AL78" i="5"/>
  <c r="AL114" i="5" s="1"/>
  <c r="AL96" i="5"/>
  <c r="AL94" i="5"/>
  <c r="AL93" i="5"/>
  <c r="AL102" i="5"/>
  <c r="AL92" i="5"/>
  <c r="AL107" i="5"/>
  <c r="AL100" i="5"/>
  <c r="AL88" i="5"/>
  <c r="AL57" i="5"/>
  <c r="AL86" i="5"/>
  <c r="AL79" i="5"/>
  <c r="AL115" i="5" s="1"/>
  <c r="E156" i="5" s="1"/>
  <c r="AL76" i="5"/>
  <c r="AL89" i="5"/>
  <c r="AL95" i="5"/>
  <c r="AL71" i="5"/>
  <c r="AL81" i="5"/>
  <c r="AL74" i="5"/>
  <c r="AL80" i="5"/>
  <c r="AL116" i="5" s="1"/>
  <c r="AL70" i="5"/>
  <c r="AL106" i="5" s="1"/>
  <c r="AL55" i="5"/>
  <c r="AL91" i="5"/>
  <c r="AL66" i="5"/>
  <c r="AL53" i="5"/>
  <c r="AL75" i="5"/>
  <c r="AL111" i="5" s="1"/>
  <c r="AL72" i="5"/>
  <c r="AL69" i="5"/>
  <c r="AL105" i="5" s="1"/>
  <c r="AL67" i="5"/>
  <c r="AL64" i="5"/>
  <c r="AL62" i="5"/>
  <c r="AL98" i="5" s="1"/>
  <c r="AL54" i="5"/>
  <c r="AL90" i="5" s="1"/>
  <c r="E131" i="5" s="1"/>
  <c r="AL63" i="5"/>
  <c r="AL99" i="5" s="1"/>
  <c r="AL60" i="5"/>
  <c r="AL59" i="5"/>
  <c r="O50" i="5"/>
  <c r="AD50" i="5"/>
  <c r="AD86" i="5" s="1"/>
  <c r="B51" i="5"/>
  <c r="B87" i="5" s="1"/>
  <c r="B128" i="5" s="1"/>
  <c r="T51" i="5"/>
  <c r="AI51" i="5"/>
  <c r="AI87" i="5" s="1"/>
  <c r="G52" i="5"/>
  <c r="Y52" i="5"/>
  <c r="AN52" i="5"/>
  <c r="L53" i="5"/>
  <c r="L89" i="5" s="1"/>
  <c r="AD53" i="5"/>
  <c r="AD89" i="5" s="1"/>
  <c r="V54" i="5"/>
  <c r="V90" i="5" s="1"/>
  <c r="Q55" i="5"/>
  <c r="AO55" i="5"/>
  <c r="V56" i="5"/>
  <c r="V92" i="5" s="1"/>
  <c r="D57" i="5"/>
  <c r="D93" i="5" s="1"/>
  <c r="AD57" i="5"/>
  <c r="AD93" i="5" s="1"/>
  <c r="M58" i="5"/>
  <c r="M94" i="5" s="1"/>
  <c r="V59" i="5"/>
  <c r="H60" i="5"/>
  <c r="H96" i="5" s="1"/>
  <c r="AK60" i="5"/>
  <c r="AK96" i="5" s="1"/>
  <c r="V61" i="5"/>
  <c r="V97" i="5" s="1"/>
  <c r="N62" i="5"/>
  <c r="E63" i="5"/>
  <c r="AK63" i="5"/>
  <c r="AK99" i="5" s="1"/>
  <c r="AB64" i="5"/>
  <c r="W65" i="5"/>
  <c r="W101" i="5" s="1"/>
  <c r="S66" i="5"/>
  <c r="S102" i="5" s="1"/>
  <c r="N67" i="5"/>
  <c r="F68" i="5"/>
  <c r="F104" i="5" s="1"/>
  <c r="G69" i="5"/>
  <c r="G105" i="5" s="1"/>
  <c r="E70" i="5"/>
  <c r="G71" i="5"/>
  <c r="G107" i="5" s="1"/>
  <c r="J72" i="5"/>
  <c r="J108" i="5" s="1"/>
  <c r="H73" i="5"/>
  <c r="H109" i="5" s="1"/>
  <c r="W74" i="5"/>
  <c r="AK78" i="5"/>
  <c r="AK114" i="5" s="1"/>
  <c r="AE81" i="5"/>
  <c r="AE117" i="5" s="1"/>
  <c r="AI111" i="5"/>
  <c r="C109" i="5"/>
  <c r="C103" i="5"/>
  <c r="C108" i="5"/>
  <c r="C104" i="5"/>
  <c r="C101" i="5"/>
  <c r="C105" i="5"/>
  <c r="C110" i="5"/>
  <c r="C78" i="5"/>
  <c r="C114" i="5" s="1"/>
  <c r="C66" i="5"/>
  <c r="C102" i="5" s="1"/>
  <c r="C92" i="5"/>
  <c r="C87" i="5"/>
  <c r="C88" i="5"/>
  <c r="C77" i="5"/>
  <c r="C113" i="5" s="1"/>
  <c r="C74" i="5"/>
  <c r="C72" i="5"/>
  <c r="C71" i="5"/>
  <c r="C107" i="5" s="1"/>
  <c r="C79" i="5"/>
  <c r="C115" i="5" s="1"/>
  <c r="C93" i="5"/>
  <c r="C80" i="5"/>
  <c r="C116" i="5" s="1"/>
  <c r="C112" i="5"/>
  <c r="C75" i="5"/>
  <c r="C111" i="5" s="1"/>
  <c r="C73" i="5"/>
  <c r="C70" i="5"/>
  <c r="C106" i="5" s="1"/>
  <c r="C64" i="5"/>
  <c r="C100" i="5" s="1"/>
  <c r="C63" i="5"/>
  <c r="C62" i="5"/>
  <c r="C98" i="5" s="1"/>
  <c r="C61" i="5"/>
  <c r="C97" i="5" s="1"/>
  <c r="C60" i="5"/>
  <c r="C96" i="5" s="1"/>
  <c r="C53" i="5"/>
  <c r="C89" i="5" s="1"/>
  <c r="C65" i="5"/>
  <c r="C69" i="5"/>
  <c r="C58" i="5"/>
  <c r="C94" i="5" s="1"/>
  <c r="C99" i="5"/>
  <c r="C67" i="5"/>
  <c r="C90" i="5"/>
  <c r="O114" i="5"/>
  <c r="O116" i="5"/>
  <c r="O104" i="5"/>
  <c r="O107" i="5"/>
  <c r="O117" i="5"/>
  <c r="O99" i="5"/>
  <c r="O78" i="5"/>
  <c r="O66" i="5"/>
  <c r="O102" i="5" s="1"/>
  <c r="O87" i="5"/>
  <c r="O71" i="5"/>
  <c r="O88" i="5"/>
  <c r="O112" i="5"/>
  <c r="O77" i="5"/>
  <c r="O113" i="5" s="1"/>
  <c r="O100" i="5"/>
  <c r="O65" i="5"/>
  <c r="O101" i="5" s="1"/>
  <c r="O81" i="5"/>
  <c r="O68" i="5"/>
  <c r="O90" i="5"/>
  <c r="O110" i="5"/>
  <c r="O86" i="5"/>
  <c r="O53" i="5"/>
  <c r="O89" i="5" s="1"/>
  <c r="O64" i="5"/>
  <c r="O75" i="5"/>
  <c r="O111" i="5" s="1"/>
  <c r="O95" i="5"/>
  <c r="O73" i="5"/>
  <c r="O109" i="5" s="1"/>
  <c r="O76" i="5"/>
  <c r="O72" i="5"/>
  <c r="O108" i="5" s="1"/>
  <c r="O58" i="5"/>
  <c r="O94" i="5" s="1"/>
  <c r="O92" i="5"/>
  <c r="AA109" i="5"/>
  <c r="AA115" i="5"/>
  <c r="AA103" i="5"/>
  <c r="AA112" i="5"/>
  <c r="AA113" i="5"/>
  <c r="AA107" i="5"/>
  <c r="AA117" i="5"/>
  <c r="AA114" i="5"/>
  <c r="AA101" i="5"/>
  <c r="AA104" i="5"/>
  <c r="AA78" i="5"/>
  <c r="AA66" i="5"/>
  <c r="AA102" i="5" s="1"/>
  <c r="AA100" i="5"/>
  <c r="AA96" i="5"/>
  <c r="AA94" i="5"/>
  <c r="AA87" i="5"/>
  <c r="AA71" i="5"/>
  <c r="AA99" i="5"/>
  <c r="AA91" i="5"/>
  <c r="AA77" i="5"/>
  <c r="AA106" i="5"/>
  <c r="AA80" i="5"/>
  <c r="AA116" i="5" s="1"/>
  <c r="AA81" i="5"/>
  <c r="AA70" i="5"/>
  <c r="AA89" i="5"/>
  <c r="AA86" i="5"/>
  <c r="AA75" i="5"/>
  <c r="AA111" i="5" s="1"/>
  <c r="AA110" i="5"/>
  <c r="AA72" i="5"/>
  <c r="AA108" i="5" s="1"/>
  <c r="AA57" i="5"/>
  <c r="AA93" i="5" s="1"/>
  <c r="AA69" i="5"/>
  <c r="AA105" i="5" s="1"/>
  <c r="AA67" i="5"/>
  <c r="AA53" i="5"/>
  <c r="AA90" i="5"/>
  <c r="AA63" i="5"/>
  <c r="AA62" i="5"/>
  <c r="AA98" i="5" s="1"/>
  <c r="AA68" i="5"/>
  <c r="AA65" i="5"/>
  <c r="AA58" i="5"/>
  <c r="AM109" i="5"/>
  <c r="AM115" i="5"/>
  <c r="AM103" i="5"/>
  <c r="AM108" i="5"/>
  <c r="AM104" i="5"/>
  <c r="AM111" i="5"/>
  <c r="AM116" i="5"/>
  <c r="AM106" i="5"/>
  <c r="AM117" i="5"/>
  <c r="AM78" i="5"/>
  <c r="AM114" i="5" s="1"/>
  <c r="AM66" i="5"/>
  <c r="AM102" i="5" s="1"/>
  <c r="AM87" i="5"/>
  <c r="AM71" i="5"/>
  <c r="AM107" i="5" s="1"/>
  <c r="AM92" i="5"/>
  <c r="AM100" i="5"/>
  <c r="AM88" i="5"/>
  <c r="AM77" i="5"/>
  <c r="AM113" i="5" s="1"/>
  <c r="AM69" i="5"/>
  <c r="AM105" i="5" s="1"/>
  <c r="AM62" i="5"/>
  <c r="AM98" i="5" s="1"/>
  <c r="AM65" i="5"/>
  <c r="AM101" i="5" s="1"/>
  <c r="AM95" i="5"/>
  <c r="AM90" i="5"/>
  <c r="AM97" i="5"/>
  <c r="AM80" i="5"/>
  <c r="AM81" i="5"/>
  <c r="AM74" i="5"/>
  <c r="AM110" i="5" s="1"/>
  <c r="AM72" i="5"/>
  <c r="AM73" i="5"/>
  <c r="AM91" i="5"/>
  <c r="AM57" i="5"/>
  <c r="AM93" i="5" s="1"/>
  <c r="AM53" i="5"/>
  <c r="AM89" i="5" s="1"/>
  <c r="AM86" i="5"/>
  <c r="AM79" i="5"/>
  <c r="AM76" i="5"/>
  <c r="AM64" i="5"/>
  <c r="AM54" i="5"/>
  <c r="AM63" i="5"/>
  <c r="AM99" i="5" s="1"/>
  <c r="AM61" i="5"/>
  <c r="AM60" i="5"/>
  <c r="AM96" i="5" s="1"/>
  <c r="AM59" i="5"/>
  <c r="P50" i="5"/>
  <c r="P86" i="5" s="1"/>
  <c r="C51" i="5"/>
  <c r="U51" i="5"/>
  <c r="U87" i="5" s="1"/>
  <c r="AJ51" i="5"/>
  <c r="AJ87" i="5" s="1"/>
  <c r="H52" i="5"/>
  <c r="H88" i="5" s="1"/>
  <c r="U55" i="5"/>
  <c r="U91" i="5" s="1"/>
  <c r="H57" i="5"/>
  <c r="H93" i="5" s="1"/>
  <c r="AR58" i="5"/>
  <c r="AR94" i="5" s="1"/>
  <c r="AA59" i="5"/>
  <c r="AA95" i="5" s="1"/>
  <c r="AA61" i="5"/>
  <c r="AA97" i="5" s="1"/>
  <c r="O62" i="5"/>
  <c r="O98" i="5" s="1"/>
  <c r="AH64" i="5"/>
  <c r="AH100" i="5" s="1"/>
  <c r="X65" i="5"/>
  <c r="X101" i="5" s="1"/>
  <c r="T66" i="5"/>
  <c r="T102" i="5" s="1"/>
  <c r="O67" i="5"/>
  <c r="O103" i="5" s="1"/>
  <c r="L68" i="5"/>
  <c r="L104" i="5" s="1"/>
  <c r="L69" i="5"/>
  <c r="H71" i="5"/>
  <c r="H107" i="5" s="1"/>
  <c r="L72" i="5"/>
  <c r="L108" i="5" s="1"/>
  <c r="AA74" i="5"/>
  <c r="AG76" i="5"/>
  <c r="AG112" i="5" s="1"/>
  <c r="AJ81" i="5"/>
  <c r="AM112" i="5"/>
  <c r="D108" i="5"/>
  <c r="D113" i="5"/>
  <c r="D95" i="5"/>
  <c r="D107" i="5"/>
  <c r="D102" i="5"/>
  <c r="D106" i="5"/>
  <c r="D110" i="5"/>
  <c r="D87" i="5"/>
  <c r="D71" i="5"/>
  <c r="D105" i="5"/>
  <c r="D76" i="5"/>
  <c r="D112" i="5" s="1"/>
  <c r="D90" i="5"/>
  <c r="D86" i="5"/>
  <c r="D96" i="5"/>
  <c r="D94" i="5"/>
  <c r="D91" i="5"/>
  <c r="D78" i="5"/>
  <c r="D114" i="5" s="1"/>
  <c r="D68" i="5"/>
  <c r="D104" i="5" s="1"/>
  <c r="D61" i="5"/>
  <c r="D75" i="5"/>
  <c r="D111" i="5" s="1"/>
  <c r="D73" i="5"/>
  <c r="D109" i="5" s="1"/>
  <c r="D101" i="5"/>
  <c r="D88" i="5"/>
  <c r="D77" i="5"/>
  <c r="D69" i="5"/>
  <c r="D97" i="5"/>
  <c r="D63" i="5"/>
  <c r="D99" i="5" s="1"/>
  <c r="D62" i="5"/>
  <c r="D98" i="5" s="1"/>
  <c r="D60" i="5"/>
  <c r="D53" i="5"/>
  <c r="D89" i="5" s="1"/>
  <c r="D80" i="5"/>
  <c r="D116" i="5" s="1"/>
  <c r="D65" i="5"/>
  <c r="D72" i="5"/>
  <c r="D59" i="5"/>
  <c r="D51" i="5"/>
  <c r="D67" i="5"/>
  <c r="D103" i="5" s="1"/>
  <c r="D79" i="5"/>
  <c r="D115" i="5" s="1"/>
  <c r="D81" i="5"/>
  <c r="D117" i="5" s="1"/>
  <c r="P102" i="5"/>
  <c r="P108" i="5"/>
  <c r="P113" i="5"/>
  <c r="P111" i="5"/>
  <c r="P95" i="5"/>
  <c r="P110" i="5"/>
  <c r="P92" i="5"/>
  <c r="P101" i="5"/>
  <c r="P103" i="5"/>
  <c r="P106" i="5"/>
  <c r="P89" i="5"/>
  <c r="P71" i="5"/>
  <c r="P76" i="5"/>
  <c r="P112" i="5" s="1"/>
  <c r="P109" i="5"/>
  <c r="P91" i="5"/>
  <c r="P100" i="5"/>
  <c r="P93" i="5"/>
  <c r="P115" i="5"/>
  <c r="P94" i="5"/>
  <c r="P88" i="5"/>
  <c r="P107" i="5"/>
  <c r="P78" i="5"/>
  <c r="P114" i="5" s="1"/>
  <c r="P53" i="5"/>
  <c r="P64" i="5"/>
  <c r="P79" i="5"/>
  <c r="P74" i="5"/>
  <c r="P68" i="5"/>
  <c r="P104" i="5" s="1"/>
  <c r="P63" i="5"/>
  <c r="P62" i="5"/>
  <c r="P98" i="5" s="1"/>
  <c r="P61" i="5"/>
  <c r="P97" i="5" s="1"/>
  <c r="P60" i="5"/>
  <c r="P96" i="5" s="1"/>
  <c r="P51" i="5"/>
  <c r="P87" i="5" s="1"/>
  <c r="P81" i="5"/>
  <c r="P117" i="5" s="1"/>
  <c r="P99" i="5"/>
  <c r="P72" i="5"/>
  <c r="P58" i="5"/>
  <c r="P66" i="5"/>
  <c r="P80" i="5"/>
  <c r="P116" i="5" s="1"/>
  <c r="P77" i="5"/>
  <c r="P69" i="5"/>
  <c r="P105" i="5" s="1"/>
  <c r="AB114" i="5"/>
  <c r="AB108" i="5"/>
  <c r="AB113" i="5"/>
  <c r="AB111" i="5"/>
  <c r="AB117" i="5"/>
  <c r="AB99" i="5"/>
  <c r="AB106" i="5"/>
  <c r="AB109" i="5"/>
  <c r="AB101" i="5"/>
  <c r="AB110" i="5"/>
  <c r="AB115" i="5"/>
  <c r="AB100" i="5"/>
  <c r="AB97" i="5"/>
  <c r="AB96" i="5"/>
  <c r="AB94" i="5"/>
  <c r="AB93" i="5"/>
  <c r="AB71" i="5"/>
  <c r="AB59" i="5"/>
  <c r="AB95" i="5" s="1"/>
  <c r="AB76" i="5"/>
  <c r="AB112" i="5"/>
  <c r="AB104" i="5"/>
  <c r="AB91" i="5"/>
  <c r="AB86" i="5"/>
  <c r="AB65" i="5"/>
  <c r="AB77" i="5"/>
  <c r="AB68" i="5"/>
  <c r="AB81" i="5"/>
  <c r="AB90" i="5"/>
  <c r="AB79" i="5"/>
  <c r="AB69" i="5"/>
  <c r="AB105" i="5" s="1"/>
  <c r="AB67" i="5"/>
  <c r="AB103" i="5" s="1"/>
  <c r="AB53" i="5"/>
  <c r="AB89" i="5" s="1"/>
  <c r="AB51" i="5"/>
  <c r="AB87" i="5" s="1"/>
  <c r="AB80" i="5"/>
  <c r="AB116" i="5" s="1"/>
  <c r="AB78" i="5"/>
  <c r="AB107" i="5"/>
  <c r="AB70" i="5"/>
  <c r="AB58" i="5"/>
  <c r="AB74" i="5"/>
  <c r="AN114" i="5"/>
  <c r="AN102" i="5"/>
  <c r="AN113" i="5"/>
  <c r="AN111" i="5"/>
  <c r="AN95" i="5"/>
  <c r="AN112" i="5"/>
  <c r="AN117" i="5"/>
  <c r="AN92" i="5"/>
  <c r="AN103" i="5"/>
  <c r="AN101" i="5"/>
  <c r="AN105" i="5"/>
  <c r="AN87" i="5"/>
  <c r="AN71" i="5"/>
  <c r="AN107" i="5" s="1"/>
  <c r="AN59" i="5"/>
  <c r="AN98" i="5"/>
  <c r="AN76" i="5"/>
  <c r="AN91" i="5"/>
  <c r="AN86" i="5"/>
  <c r="AN79" i="5"/>
  <c r="AN97" i="5"/>
  <c r="AN93" i="5"/>
  <c r="AN88" i="5"/>
  <c r="AN80" i="5"/>
  <c r="AN116" i="5" s="1"/>
  <c r="AN73" i="5"/>
  <c r="AN109" i="5" s="1"/>
  <c r="AN70" i="5"/>
  <c r="AN106" i="5" s="1"/>
  <c r="AN78" i="5"/>
  <c r="AN75" i="5"/>
  <c r="AN57" i="5"/>
  <c r="AN53" i="5"/>
  <c r="AN89" i="5" s="1"/>
  <c r="AN66" i="5"/>
  <c r="AN96" i="5"/>
  <c r="AN74" i="5"/>
  <c r="AN110" i="5" s="1"/>
  <c r="AN51" i="5"/>
  <c r="AN115" i="5"/>
  <c r="AN64" i="5"/>
  <c r="AN100" i="5" s="1"/>
  <c r="AN63" i="5"/>
  <c r="AN99" i="5" s="1"/>
  <c r="AN62" i="5"/>
  <c r="AN61" i="5"/>
  <c r="AN60" i="5"/>
  <c r="AN81" i="5"/>
  <c r="AN77" i="5"/>
  <c r="AN58" i="5"/>
  <c r="AN94" i="5" s="1"/>
  <c r="AF50" i="5"/>
  <c r="AF86" i="5" s="1"/>
  <c r="V51" i="5"/>
  <c r="V87" i="5" s="1"/>
  <c r="L52" i="5"/>
  <c r="L88" i="5" s="1"/>
  <c r="AA52" i="5"/>
  <c r="AA88" i="5" s="1"/>
  <c r="AF53" i="5"/>
  <c r="AF89" i="5" s="1"/>
  <c r="X54" i="5"/>
  <c r="X90" i="5" s="1"/>
  <c r="V55" i="5"/>
  <c r="V91" i="5" s="1"/>
  <c r="C56" i="5"/>
  <c r="AA56" i="5"/>
  <c r="AA92" i="5" s="1"/>
  <c r="I57" i="5"/>
  <c r="I93" i="5" s="1"/>
  <c r="AB61" i="5"/>
  <c r="T62" i="5"/>
  <c r="T98" i="5" s="1"/>
  <c r="P67" i="5"/>
  <c r="O70" i="5"/>
  <c r="O106" i="5" s="1"/>
  <c r="AR76" i="5"/>
  <c r="AR112" i="5" s="1"/>
  <c r="O79" i="5"/>
  <c r="O115" i="5" s="1"/>
  <c r="H86" i="5"/>
  <c r="X89" i="5"/>
  <c r="J94" i="5"/>
  <c r="AR95" i="5"/>
  <c r="E106" i="5"/>
  <c r="E116" i="5"/>
  <c r="E110" i="5"/>
  <c r="E100" i="5"/>
  <c r="E117" i="5"/>
  <c r="E111" i="5"/>
  <c r="E94" i="5"/>
  <c r="E109" i="5"/>
  <c r="E105" i="5"/>
  <c r="E76" i="5"/>
  <c r="E112" i="5" s="1"/>
  <c r="E64" i="5"/>
  <c r="E81" i="5"/>
  <c r="E108" i="5"/>
  <c r="E102" i="5"/>
  <c r="E90" i="5"/>
  <c r="E99" i="5"/>
  <c r="E98" i="5"/>
  <c r="E96" i="5"/>
  <c r="E74" i="5"/>
  <c r="E72" i="5"/>
  <c r="E86" i="5"/>
  <c r="E79" i="5"/>
  <c r="E115" i="5" s="1"/>
  <c r="E67" i="5"/>
  <c r="E103" i="5" s="1"/>
  <c r="E87" i="5"/>
  <c r="E80" i="5"/>
  <c r="E65" i="5"/>
  <c r="E101" i="5" s="1"/>
  <c r="E61" i="5"/>
  <c r="E97" i="5" s="1"/>
  <c r="E59" i="5"/>
  <c r="E51" i="5"/>
  <c r="E77" i="5"/>
  <c r="E113" i="5" s="1"/>
  <c r="E56" i="5"/>
  <c r="E92" i="5" s="1"/>
  <c r="E78" i="5"/>
  <c r="E114" i="5" s="1"/>
  <c r="E71" i="5"/>
  <c r="E107" i="5" s="1"/>
  <c r="E95" i="5"/>
  <c r="E57" i="5"/>
  <c r="E93" i="5" s="1"/>
  <c r="Q107" i="5"/>
  <c r="Q100" i="5"/>
  <c r="Q115" i="5"/>
  <c r="Q111" i="5"/>
  <c r="Q112" i="5"/>
  <c r="Q109" i="5"/>
  <c r="Q114" i="5"/>
  <c r="Q76" i="5"/>
  <c r="Q64" i="5"/>
  <c r="Q81" i="5"/>
  <c r="Q117" i="5" s="1"/>
  <c r="Q91" i="5"/>
  <c r="Q90" i="5"/>
  <c r="Q101" i="5"/>
  <c r="Q87" i="5"/>
  <c r="Q68" i="5"/>
  <c r="Q61" i="5"/>
  <c r="Q99" i="5"/>
  <c r="Q78" i="5"/>
  <c r="Q74" i="5"/>
  <c r="Q72" i="5"/>
  <c r="Q108" i="5"/>
  <c r="Q89" i="5"/>
  <c r="Q86" i="5"/>
  <c r="Q69" i="5"/>
  <c r="Q105" i="5" s="1"/>
  <c r="Q80" i="5"/>
  <c r="Q116" i="5" s="1"/>
  <c r="Q97" i="5"/>
  <c r="Q93" i="5"/>
  <c r="Q110" i="5"/>
  <c r="Q98" i="5"/>
  <c r="Q94" i="5"/>
  <c r="Q79" i="5"/>
  <c r="Q63" i="5"/>
  <c r="Q62" i="5"/>
  <c r="Q60" i="5"/>
  <c r="Q51" i="5"/>
  <c r="Q75" i="5"/>
  <c r="Q70" i="5"/>
  <c r="Q106" i="5" s="1"/>
  <c r="Q59" i="5"/>
  <c r="Q95" i="5" s="1"/>
  <c r="Q56" i="5"/>
  <c r="Q92" i="5" s="1"/>
  <c r="Q104" i="5"/>
  <c r="Q66" i="5"/>
  <c r="Q102" i="5" s="1"/>
  <c r="Q96" i="5"/>
  <c r="Q88" i="5"/>
  <c r="Q77" i="5"/>
  <c r="Q113" i="5" s="1"/>
  <c r="Q67" i="5"/>
  <c r="Q103" i="5" s="1"/>
  <c r="AC113" i="5"/>
  <c r="AC109" i="5"/>
  <c r="AC100" i="5"/>
  <c r="AC98" i="5"/>
  <c r="AC102" i="5"/>
  <c r="AC105" i="5"/>
  <c r="AC115" i="5"/>
  <c r="AC108" i="5"/>
  <c r="AC95" i="5"/>
  <c r="AC89" i="5"/>
  <c r="AC76" i="5"/>
  <c r="AC112" i="5" s="1"/>
  <c r="AC64" i="5"/>
  <c r="AC81" i="5"/>
  <c r="AC117" i="5" s="1"/>
  <c r="AC91" i="5"/>
  <c r="AC103" i="5"/>
  <c r="AC86" i="5"/>
  <c r="AC110" i="5"/>
  <c r="AC75" i="5"/>
  <c r="AC111" i="5" s="1"/>
  <c r="AC80" i="5"/>
  <c r="AC116" i="5" s="1"/>
  <c r="AC92" i="5"/>
  <c r="AC87" i="5"/>
  <c r="AC90" i="5"/>
  <c r="AC79" i="5"/>
  <c r="AC93" i="5"/>
  <c r="AC77" i="5"/>
  <c r="AC51" i="5"/>
  <c r="AC71" i="5"/>
  <c r="AC107" i="5" s="1"/>
  <c r="AC56" i="5"/>
  <c r="AC78" i="5"/>
  <c r="AC114" i="5" s="1"/>
  <c r="AC96" i="5"/>
  <c r="AC68" i="5"/>
  <c r="AC104" i="5" s="1"/>
  <c r="AC70" i="5"/>
  <c r="AC106" i="5" s="1"/>
  <c r="AC65" i="5"/>
  <c r="AC101" i="5" s="1"/>
  <c r="AC58" i="5"/>
  <c r="AC74" i="5"/>
  <c r="AC73" i="5"/>
  <c r="AO106" i="5"/>
  <c r="AO116" i="5"/>
  <c r="AO110" i="5"/>
  <c r="AO104" i="5"/>
  <c r="AO100" i="5"/>
  <c r="AO117" i="5"/>
  <c r="AO115" i="5"/>
  <c r="AO95" i="5"/>
  <c r="AO102" i="5"/>
  <c r="AO109" i="5"/>
  <c r="AO114" i="5"/>
  <c r="AO98" i="5"/>
  <c r="AO76" i="5"/>
  <c r="AO112" i="5" s="1"/>
  <c r="AO64" i="5"/>
  <c r="AO96" i="5"/>
  <c r="AO94" i="5"/>
  <c r="AO93" i="5"/>
  <c r="AO89" i="5"/>
  <c r="AO81" i="5"/>
  <c r="AO91" i="5"/>
  <c r="AO86" i="5"/>
  <c r="AO75" i="5"/>
  <c r="AO111" i="5" s="1"/>
  <c r="AO65" i="5"/>
  <c r="AO101" i="5" s="1"/>
  <c r="AO90" i="5"/>
  <c r="AO68" i="5"/>
  <c r="AO105" i="5"/>
  <c r="AO78" i="5"/>
  <c r="AO66" i="5"/>
  <c r="AO74" i="5"/>
  <c r="AO51" i="5"/>
  <c r="AO87" i="5" s="1"/>
  <c r="AO73" i="5"/>
  <c r="AO67" i="5"/>
  <c r="AO103" i="5" s="1"/>
  <c r="AO56" i="5"/>
  <c r="AO92" i="5" s="1"/>
  <c r="AO108" i="5"/>
  <c r="AO63" i="5"/>
  <c r="AO99" i="5" s="1"/>
  <c r="AO62" i="5"/>
  <c r="AO61" i="5"/>
  <c r="AO97" i="5" s="1"/>
  <c r="AO59" i="5"/>
  <c r="AO77" i="5"/>
  <c r="AO113" i="5" s="1"/>
  <c r="AO71" i="5"/>
  <c r="AO107" i="5" s="1"/>
  <c r="AO58" i="5"/>
  <c r="C50" i="5"/>
  <c r="C86" i="5" s="1"/>
  <c r="R50" i="5"/>
  <c r="R86" i="5" s="1"/>
  <c r="AG50" i="5"/>
  <c r="AG86" i="5" s="1"/>
  <c r="H51" i="5"/>
  <c r="H87" i="5" s="1"/>
  <c r="W51" i="5"/>
  <c r="W87" i="5" s="1"/>
  <c r="AL51" i="5"/>
  <c r="AL87" i="5" s="1"/>
  <c r="E128" i="5" s="1"/>
  <c r="M52" i="5"/>
  <c r="M88" i="5" s="1"/>
  <c r="AB52" i="5"/>
  <c r="AB88" i="5" s="1"/>
  <c r="AQ52" i="5"/>
  <c r="AQ88" i="5" s="1"/>
  <c r="R53" i="5"/>
  <c r="R89" i="5" s="1"/>
  <c r="C130" i="5" s="1"/>
  <c r="AG53" i="5"/>
  <c r="AG89" i="5" s="1"/>
  <c r="F54" i="5"/>
  <c r="F90" i="5" s="1"/>
  <c r="Y54" i="5"/>
  <c r="Y90" i="5" s="1"/>
  <c r="C55" i="5"/>
  <c r="C91" i="5" s="1"/>
  <c r="W55" i="5"/>
  <c r="W91" i="5" s="1"/>
  <c r="D56" i="5"/>
  <c r="D92" i="5" s="1"/>
  <c r="AB56" i="5"/>
  <c r="AB92" i="5" s="1"/>
  <c r="J57" i="5"/>
  <c r="J93" i="5" s="1"/>
  <c r="AJ57" i="5"/>
  <c r="AJ93" i="5" s="1"/>
  <c r="T58" i="5"/>
  <c r="T94" i="5" s="1"/>
  <c r="C59" i="5"/>
  <c r="C95" i="5" s="1"/>
  <c r="AD59" i="5"/>
  <c r="AD95" i="5" s="1"/>
  <c r="O60" i="5"/>
  <c r="O96" i="5" s="1"/>
  <c r="AQ60" i="5"/>
  <c r="AQ96" i="5" s="1"/>
  <c r="AC61" i="5"/>
  <c r="AC97" i="5" s="1"/>
  <c r="U62" i="5"/>
  <c r="U98" i="5" s="1"/>
  <c r="N63" i="5"/>
  <c r="N99" i="5" s="1"/>
  <c r="D64" i="5"/>
  <c r="D100" i="5" s="1"/>
  <c r="AJ64" i="5"/>
  <c r="AJ100" i="5" s="1"/>
  <c r="AF65" i="5"/>
  <c r="AF101" i="5" s="1"/>
  <c r="AB66" i="5"/>
  <c r="AB102" i="5" s="1"/>
  <c r="X67" i="5"/>
  <c r="X103" i="5" s="1"/>
  <c r="T68" i="5"/>
  <c r="T104" i="5" s="1"/>
  <c r="O69" i="5"/>
  <c r="O105" i="5" s="1"/>
  <c r="P70" i="5"/>
  <c r="N71" i="5"/>
  <c r="N107" i="5" s="1"/>
  <c r="V72" i="5"/>
  <c r="W73" i="5"/>
  <c r="W109" i="5" s="1"/>
  <c r="B75" i="5"/>
  <c r="B111" i="5" s="1"/>
  <c r="H77" i="5"/>
  <c r="H113" i="5" s="1"/>
  <c r="W79" i="5"/>
  <c r="W115" i="5" s="1"/>
  <c r="S86" i="5"/>
  <c r="AC94" i="5"/>
  <c r="L100" i="5"/>
  <c r="P156" i="5" l="1"/>
  <c r="B146" i="5"/>
  <c r="B157" i="5"/>
  <c r="D140" i="5"/>
  <c r="D141" i="5"/>
  <c r="P128" i="5"/>
  <c r="B141" i="5"/>
  <c r="F142" i="5"/>
  <c r="M142" i="5"/>
  <c r="B152" i="5"/>
  <c r="E152" i="5"/>
  <c r="C143" i="5"/>
  <c r="N143" i="5" s="1"/>
  <c r="C151" i="5"/>
  <c r="N151" i="5" s="1"/>
  <c r="E136" i="5"/>
  <c r="B135" i="5"/>
  <c r="D148" i="5"/>
  <c r="O148" i="5" s="1"/>
  <c r="E155" i="5"/>
  <c r="P155" i="5" s="1"/>
  <c r="E144" i="5"/>
  <c r="P144" i="5" s="1"/>
  <c r="D155" i="5"/>
  <c r="O155" i="5" s="1"/>
  <c r="D144" i="5"/>
  <c r="B158" i="5"/>
  <c r="B138" i="5"/>
  <c r="E145" i="5"/>
  <c r="C149" i="5"/>
  <c r="N149" i="5" s="1"/>
  <c r="C139" i="5"/>
  <c r="N139" i="5" s="1"/>
  <c r="B153" i="5"/>
  <c r="D157" i="5"/>
  <c r="B143" i="5"/>
  <c r="B154" i="5"/>
  <c r="C129" i="5"/>
  <c r="N129" i="5" s="1"/>
  <c r="C153" i="5"/>
  <c r="N153" i="5" s="1"/>
  <c r="D146" i="5"/>
  <c r="E132" i="5"/>
  <c r="E151" i="5"/>
  <c r="D138" i="5"/>
  <c r="B139" i="5"/>
  <c r="B151" i="5"/>
  <c r="C141" i="5"/>
  <c r="N141" i="5" s="1"/>
  <c r="E135" i="5"/>
  <c r="N131" i="5"/>
  <c r="D133" i="5"/>
  <c r="O133" i="5" s="1"/>
  <c r="D147" i="5"/>
  <c r="O147" i="5" s="1"/>
  <c r="E138" i="5"/>
  <c r="P138" i="5" s="1"/>
  <c r="E130" i="5"/>
  <c r="E140" i="5"/>
  <c r="E147" i="5"/>
  <c r="E129" i="5"/>
  <c r="E149" i="5"/>
  <c r="D154" i="5"/>
  <c r="D142" i="5"/>
  <c r="B130" i="5"/>
  <c r="C142" i="5"/>
  <c r="N142" i="5" s="1"/>
  <c r="C156" i="5"/>
  <c r="N156" i="5" s="1"/>
  <c r="O151" i="5"/>
  <c r="B155" i="5"/>
  <c r="C127" i="5"/>
  <c r="C123" i="5"/>
  <c r="N130" i="5" s="1"/>
  <c r="E157" i="5"/>
  <c r="E141" i="5"/>
  <c r="D134" i="5"/>
  <c r="D130" i="5"/>
  <c r="D143" i="5"/>
  <c r="B127" i="5"/>
  <c r="B123" i="5"/>
  <c r="F123" i="5" s="1"/>
  <c r="C144" i="5"/>
  <c r="N144" i="5" s="1"/>
  <c r="C158" i="5"/>
  <c r="N158" i="5" s="1"/>
  <c r="B132" i="5"/>
  <c r="E139" i="5"/>
  <c r="D139" i="5"/>
  <c r="B140" i="5"/>
  <c r="B133" i="5"/>
  <c r="B150" i="5"/>
  <c r="C148" i="5"/>
  <c r="N148" i="5" s="1"/>
  <c r="D131" i="5"/>
  <c r="B144" i="5"/>
  <c r="B147" i="5"/>
  <c r="C150" i="5"/>
  <c r="N150" i="5" s="1"/>
  <c r="E143" i="5"/>
  <c r="P143" i="5" s="1"/>
  <c r="E150" i="5"/>
  <c r="D145" i="5"/>
  <c r="D132" i="5"/>
  <c r="B156" i="5"/>
  <c r="B145" i="5"/>
  <c r="C132" i="5"/>
  <c r="N132" i="5" s="1"/>
  <c r="C145" i="5"/>
  <c r="N145" i="5" s="1"/>
  <c r="D149" i="5"/>
  <c r="E146" i="5"/>
  <c r="P146" i="5" s="1"/>
  <c r="E134" i="5"/>
  <c r="P134" i="5" s="1"/>
  <c r="E158" i="5"/>
  <c r="P158" i="5" s="1"/>
  <c r="B131" i="5"/>
  <c r="B137" i="5"/>
  <c r="B148" i="5"/>
  <c r="C134" i="5"/>
  <c r="N134" i="5" s="1"/>
  <c r="C147" i="5"/>
  <c r="N147" i="5" s="1"/>
  <c r="C138" i="5"/>
  <c r="N138" i="5" s="1"/>
  <c r="C152" i="5"/>
  <c r="N152" i="5" s="1"/>
  <c r="D127" i="5"/>
  <c r="D123" i="5"/>
  <c r="O137" i="5" s="1"/>
  <c r="C136" i="5"/>
  <c r="N136" i="5" s="1"/>
  <c r="C140" i="5"/>
  <c r="N140" i="5" s="1"/>
  <c r="C157" i="5"/>
  <c r="N157" i="5" s="1"/>
  <c r="E137" i="5"/>
  <c r="P137" i="5" s="1"/>
  <c r="D150" i="5"/>
  <c r="B134" i="5"/>
  <c r="B129" i="5"/>
  <c r="B149" i="5"/>
  <c r="D158" i="5"/>
  <c r="B136" i="5"/>
  <c r="C135" i="5"/>
  <c r="N135" i="5" s="1"/>
  <c r="E123" i="5"/>
  <c r="P131" i="5" s="1"/>
  <c r="E127" i="5"/>
  <c r="E154" i="5"/>
  <c r="P154" i="5" s="1"/>
  <c r="D129" i="5"/>
  <c r="O129" i="5" s="1"/>
  <c r="C133" i="5"/>
  <c r="N133" i="5" s="1"/>
  <c r="C146" i="5"/>
  <c r="C137" i="5"/>
  <c r="N137" i="5" s="1"/>
  <c r="C154" i="5"/>
  <c r="N154" i="5" s="1"/>
  <c r="E148" i="5"/>
  <c r="E142" i="5"/>
  <c r="D128" i="5"/>
  <c r="D136" i="5"/>
  <c r="C128" i="5"/>
  <c r="N128" i="5" s="1"/>
  <c r="C155" i="5"/>
  <c r="N155" i="5" s="1"/>
  <c r="E133" i="5"/>
  <c r="P133" i="5" s="1"/>
  <c r="E153" i="5"/>
  <c r="P153" i="5" s="1"/>
  <c r="D135" i="5"/>
  <c r="O135" i="5" s="1"/>
  <c r="O131" i="5" l="1"/>
  <c r="M135" i="5"/>
  <c r="F135" i="5"/>
  <c r="O127" i="5"/>
  <c r="D125" i="5"/>
  <c r="O143" i="5"/>
  <c r="O142" i="5"/>
  <c r="Q142" i="5" s="1"/>
  <c r="M153" i="5"/>
  <c r="F153" i="5"/>
  <c r="P136" i="5"/>
  <c r="O153" i="5"/>
  <c r="M132" i="5"/>
  <c r="Q132" i="5" s="1"/>
  <c r="F132" i="5"/>
  <c r="M144" i="5"/>
  <c r="F144" i="5"/>
  <c r="F127" i="5"/>
  <c r="M127" i="5"/>
  <c r="B125" i="5"/>
  <c r="O152" i="5"/>
  <c r="O128" i="5"/>
  <c r="O130" i="5"/>
  <c r="M151" i="5"/>
  <c r="Q151" i="5" s="1"/>
  <c r="F151" i="5"/>
  <c r="O141" i="5"/>
  <c r="M154" i="5"/>
  <c r="F154" i="5"/>
  <c r="O157" i="5"/>
  <c r="O134" i="5"/>
  <c r="P149" i="5"/>
  <c r="M139" i="5"/>
  <c r="Q139" i="5" s="1"/>
  <c r="F139" i="5"/>
  <c r="O156" i="5"/>
  <c r="M131" i="5"/>
  <c r="Q131" i="5" s="1"/>
  <c r="F131" i="5"/>
  <c r="F155" i="5"/>
  <c r="M155" i="5"/>
  <c r="Q155" i="5" s="1"/>
  <c r="F146" i="5"/>
  <c r="M146" i="5"/>
  <c r="M147" i="5"/>
  <c r="Q147" i="5" s="1"/>
  <c r="F147" i="5"/>
  <c r="E125" i="5"/>
  <c r="P127" i="5"/>
  <c r="O149" i="5"/>
  <c r="P135" i="5"/>
  <c r="O154" i="5"/>
  <c r="O158" i="5"/>
  <c r="M133" i="5"/>
  <c r="Q133" i="5" s="1"/>
  <c r="F133" i="5"/>
  <c r="F149" i="5"/>
  <c r="M149" i="5"/>
  <c r="M156" i="5"/>
  <c r="F156" i="5"/>
  <c r="M140" i="5"/>
  <c r="F140" i="5"/>
  <c r="P129" i="5"/>
  <c r="O138" i="5"/>
  <c r="P145" i="5"/>
  <c r="O140" i="5"/>
  <c r="M129" i="5"/>
  <c r="Q129" i="5" s="1"/>
  <c r="F129" i="5"/>
  <c r="O132" i="5"/>
  <c r="P157" i="5"/>
  <c r="M138" i="5"/>
  <c r="F138" i="5"/>
  <c r="P139" i="5"/>
  <c r="M128" i="5"/>
  <c r="M141" i="5"/>
  <c r="F141" i="5"/>
  <c r="F143" i="5"/>
  <c r="M143" i="5"/>
  <c r="Q143" i="5" s="1"/>
  <c r="F130" i="5"/>
  <c r="M130" i="5"/>
  <c r="O136" i="5"/>
  <c r="F136" i="5"/>
  <c r="M136" i="5"/>
  <c r="M150" i="5"/>
  <c r="F150" i="5"/>
  <c r="P142" i="5"/>
  <c r="M145" i="5"/>
  <c r="F145" i="5"/>
  <c r="P148" i="5"/>
  <c r="P141" i="5"/>
  <c r="P152" i="5"/>
  <c r="O139" i="5"/>
  <c r="P147" i="5"/>
  <c r="P151" i="5"/>
  <c r="F128" i="5"/>
  <c r="M134" i="5"/>
  <c r="Q134" i="5" s="1"/>
  <c r="F134" i="5"/>
  <c r="M148" i="5"/>
  <c r="F148" i="5"/>
  <c r="O145" i="5"/>
  <c r="P140" i="5"/>
  <c r="P132" i="5"/>
  <c r="M158" i="5"/>
  <c r="Q158" i="5" s="1"/>
  <c r="F158" i="5"/>
  <c r="N146" i="5"/>
  <c r="O150" i="5"/>
  <c r="M137" i="5"/>
  <c r="Q137" i="5" s="1"/>
  <c r="F137" i="5"/>
  <c r="P150" i="5"/>
  <c r="C125" i="5"/>
  <c r="N127" i="5"/>
  <c r="N125" i="5" s="1"/>
  <c r="P130" i="5"/>
  <c r="O146" i="5"/>
  <c r="O144" i="5"/>
  <c r="M152" i="5"/>
  <c r="F152" i="5"/>
  <c r="M157" i="5"/>
  <c r="F157" i="5"/>
  <c r="Q152" i="5" l="1"/>
  <c r="Q128" i="5"/>
  <c r="M125" i="5"/>
  <c r="Q127" i="5"/>
  <c r="Q145" i="5"/>
  <c r="P125" i="5"/>
  <c r="Q136" i="5"/>
  <c r="Q141" i="5"/>
  <c r="Q153" i="5"/>
  <c r="Q140" i="5"/>
  <c r="F125" i="5"/>
  <c r="Q156" i="5"/>
  <c r="Q146" i="5"/>
  <c r="Q144" i="5"/>
  <c r="Q148" i="5"/>
  <c r="Q150" i="5"/>
  <c r="Q138" i="5"/>
  <c r="O125" i="5"/>
  <c r="Q149" i="5"/>
  <c r="Q157" i="5"/>
  <c r="Q154" i="5"/>
  <c r="Q135" i="5"/>
  <c r="Q130" i="5"/>
  <c r="Q125" i="5" l="1"/>
</calcChain>
</file>

<file path=xl/sharedStrings.xml><?xml version="1.0" encoding="utf-8"?>
<sst xmlns="http://schemas.openxmlformats.org/spreadsheetml/2006/main" count="1005" uniqueCount="390">
  <si>
    <r>
      <rPr>
        <b/>
        <sz val="16"/>
        <color theme="1"/>
        <rFont val="Arial"/>
      </rPr>
      <t xml:space="preserve">Procedimiento para </t>
    </r>
    <r>
      <rPr>
        <b/>
        <sz val="16"/>
        <color rgb="FFC00000"/>
        <rFont val="Arial"/>
      </rPr>
      <t>revisión</t>
    </r>
    <r>
      <rPr>
        <b/>
        <sz val="16"/>
        <color theme="1"/>
        <rFont val="Arial"/>
      </rPr>
      <t xml:space="preserve"> de resultados</t>
    </r>
  </si>
  <si>
    <t xml:space="preserve">Trabajar con excel facilita la comunicación con los miembros del equipo, pero presenta huecos que pueden </t>
  </si>
  <si>
    <r>
      <rPr>
        <sz val="11"/>
        <color rgb="FFFF0000"/>
        <rFont val="Arial"/>
      </rPr>
      <t xml:space="preserve">derivar en </t>
    </r>
    <r>
      <rPr>
        <b/>
        <sz val="11"/>
        <color rgb="FFFF0000"/>
        <rFont val="Arial"/>
      </rPr>
      <t xml:space="preserve">errores </t>
    </r>
    <r>
      <rPr>
        <sz val="11"/>
        <color rgb="FFFF0000"/>
        <rFont val="Arial"/>
      </rPr>
      <t>durante el proceso.</t>
    </r>
  </si>
  <si>
    <r>
      <rPr>
        <sz val="11"/>
        <color theme="1"/>
        <rFont val="Arial"/>
      </rPr>
      <t xml:space="preserve">Para evitar esta situación, lo recomendable es que </t>
    </r>
    <r>
      <rPr>
        <b/>
        <sz val="11"/>
        <color theme="1"/>
        <rFont val="Arial"/>
      </rPr>
      <t>alguien ajeno</t>
    </r>
    <r>
      <rPr>
        <sz val="11"/>
        <color theme="1"/>
        <rFont val="Arial"/>
      </rPr>
      <t xml:space="preserve"> a quien desarrolla el procedimiento lo revise</t>
    </r>
  </si>
  <si>
    <t>A continuación se describen los pasos claves para revisar y en donde se pueden generar errores:</t>
  </si>
  <si>
    <t>El tablero y los datos están en el mismo orden. Entonces, un primer paso es seleccionar al azar algún indicador</t>
  </si>
  <si>
    <t>y verificar que se encuentre en la hoja de datos, además de verificar que la variable anterior y posterior coincidan</t>
  </si>
  <si>
    <t>Todos los indicadores tienen la siguiente estructura:</t>
  </si>
  <si>
    <t>Proaire</t>
  </si>
  <si>
    <t xml:space="preserve">estandarizar a por cada 100 mil para comparar.  Más estaciones es mejor. </t>
  </si>
  <si>
    <t>Dato calculado</t>
  </si>
  <si>
    <t>d1</t>
  </si>
  <si>
    <t>i. Está el nombre del indicador (igual a como viene en las pestañas que enviaron Enrique/Ivanna)</t>
  </si>
  <si>
    <t>ii. El comentario del día 27-10-2020</t>
  </si>
  <si>
    <t>iii. El cálculo correspondiente</t>
  </si>
  <si>
    <t>Para revisar, se debe verificar (F2) que la fórmula coincida con el comentario</t>
  </si>
  <si>
    <t>Para facilitar la revisión, las dimensiones llevan los siguientes colores</t>
  </si>
  <si>
    <t>CAPACIDAD INSTITUCIONAL</t>
  </si>
  <si>
    <t>CRIMINOLOGÍA VERDE</t>
  </si>
  <si>
    <t>DEGRADACIÓN AMBIENTAL</t>
  </si>
  <si>
    <t>INTERGENERACIONAL</t>
  </si>
  <si>
    <t>Los regsitros vacíos no se les aplicó la fórmula. No es lo mismo tener un valor 0 a un vacío. Estos últimos se imputan con el máximo valor de la variable</t>
  </si>
  <si>
    <t>En la hoja ÏNDICE-CALCULO está todo el procedimiento en tres secciones:</t>
  </si>
  <si>
    <t>Datos finales, solo la variable calculada</t>
  </si>
  <si>
    <t>Se valida: 1) que se utilice el dato según el usuario; 2) es mayor a 0, sino se pone el máximo</t>
  </si>
  <si>
    <t>Normalización 0-1 y cambio de sentido</t>
  </si>
  <si>
    <t>Resultados finales</t>
  </si>
  <si>
    <t>Todo se controla en el tablero, cualquier cambio afectará a los cálculos</t>
  </si>
  <si>
    <t>Para revisar, se pueden hacer cambios a estas dos columnas y verificar que se muevan los datos</t>
  </si>
  <si>
    <r>
      <rPr>
        <b/>
        <sz val="11"/>
        <color theme="1"/>
        <rFont val="Arial"/>
      </rPr>
      <t xml:space="preserve">Los resultados finales están en la hoja </t>
    </r>
    <r>
      <rPr>
        <b/>
        <sz val="11"/>
        <color rgb="FFC00000"/>
        <rFont val="Arial"/>
      </rPr>
      <t>INDICE-CALCULO</t>
    </r>
  </si>
  <si>
    <t>En las pestañas que siguen están las fichas de los valores que obtuvo SIMO, y un formato que se debe de llenar con los datos</t>
  </si>
  <si>
    <t>buscados por parte de la UDLAP</t>
  </si>
  <si>
    <t>MINUTA</t>
  </si>
  <si>
    <t>ID</t>
  </si>
  <si>
    <t>Día</t>
  </si>
  <si>
    <t>Actividad</t>
  </si>
  <si>
    <t>Persona</t>
  </si>
  <si>
    <t>Nota</t>
  </si>
  <si>
    <t>Envío la tabla de control con algunos comentarios en las dimensiones de Degradación Ambiental y Capacidad Institucional. En verde dejé las variables que con la nueva base me parece que sería muy bueno incorporar o sustituir la que tenemos y en amarillo las que no estoy segura y prefiero definir con ustedes qué es mejor dejar en el modelo. La principal implicación de este cambio es el tiempo para bajar la información, pero podemos acordarlo con ustedes.</t>
  </si>
  <si>
    <t>Azucena</t>
  </si>
  <si>
    <t>Les envío la información sobre denuncias ante Profepa 2010-2019. En este caso, y siguiendo la lógica de variables como ataques a activistas y delitos, valdría la pena hacer un indicador quinquenal (2014-2018).</t>
  </si>
  <si>
    <t>Juan Antonio/Celeste</t>
  </si>
  <si>
    <t>Les envío también estos datos. A partir de esta información podemos construir un indicador, pero platicamos las opciones.</t>
  </si>
  <si>
    <t>Se hizo el calculo del promedio con base en el archivo "Entidades Federativas con mayor nuìmero de denuncias de posibles violaciones a la normatividad ambiental recibidas por PROFEPA (1)"</t>
  </si>
  <si>
    <t>Julio</t>
  </si>
  <si>
    <t>Pendiente por definir en qué dimensión van. Están al final en la pestaña Tablero de control y Base de datos</t>
  </si>
  <si>
    <t>Se hizo el calculo del promedio con base en el archivo "InspecciónVerificación_ImpactoAmb"</t>
  </si>
  <si>
    <t>El achivo final (IGI Ambiental-Mx-04082020 (1)) se pone en el DRIVE del proyecto (../4. Bases de datos e información generada/Versión 12 04092020) y corresponde al que mandó Azucena el día 20082020</t>
  </si>
  <si>
    <t>Al día 04092020 es la última versión</t>
  </si>
  <si>
    <t>Se llevó a cabo una reunión de trabajo</t>
  </si>
  <si>
    <r>
      <rPr>
        <sz val="8"/>
        <color rgb="FF222222"/>
        <rFont val="Arial"/>
      </rPr>
      <t xml:space="preserve">Se generó </t>
    </r>
    <r>
      <rPr>
        <b/>
        <sz val="8"/>
        <color rgb="FF222222"/>
        <rFont val="Arial"/>
      </rPr>
      <t>Minuta de la reunión -11092020</t>
    </r>
  </si>
  <si>
    <t>Se recibió un correo de Ivanna con 4 exceles de los indicadores a tomar como referencia</t>
  </si>
  <si>
    <r>
      <rPr>
        <sz val="8"/>
        <color rgb="FF222222"/>
        <rFont val="Arial"/>
      </rPr>
      <t xml:space="preserve">A partir de las indicaciones de la UDLAP, se sustituye el archivo </t>
    </r>
    <r>
      <rPr>
        <b/>
        <sz val="8"/>
        <color rgb="FF222222"/>
        <rFont val="Arial"/>
      </rPr>
      <t>IGI Ambiental-Mx-04082020 (1)</t>
    </r>
    <r>
      <rPr>
        <sz val="8"/>
        <color rgb="FF222222"/>
        <rFont val="Arial"/>
      </rPr>
      <t xml:space="preserve"> por </t>
    </r>
    <r>
      <rPr>
        <b/>
        <sz val="8"/>
        <color rgb="FF222222"/>
        <rFont val="Arial"/>
      </rPr>
      <t>00476-IGI Ambiental-Mx-NUEVO</t>
    </r>
    <r>
      <rPr>
        <sz val="8"/>
        <color rgb="FF222222"/>
        <rFont val="Arial"/>
      </rPr>
      <t xml:space="preserve"> que se constuye a partir de los datos enviados por Ivanna</t>
    </r>
  </si>
  <si>
    <t>Se retoman los datos que mandó la UDLAP</t>
  </si>
  <si>
    <t>Se pone en Drive el avance al momento para revisión</t>
  </si>
  <si>
    <t>Se comparte el archivo 00476-IGI Ambiental-Mx-NUEVO con Enrique e Ivana</t>
  </si>
  <si>
    <t>Está pendiente el VoBo de los indicadores</t>
  </si>
  <si>
    <t>Se sumaron nuevas variables en la hoja "Datos"</t>
  </si>
  <si>
    <t>Lourdes</t>
  </si>
  <si>
    <t>Se atendieron los tres comentarios y se envió el archivo a Juan Antonio y Celeste</t>
  </si>
  <si>
    <t>Se ordenaron en el "tablero" los indicadores por Dimensión y se agregaron los indicadores "Delitos estatales", "Delitos federales", "Recursos autorizados en 2018 (Aportación FONDEN )", "Recursos autorizados en 2018 (Aportación Estatal )", "Derechos Humanos 1", "Derechos Humanos 2", "Entidades Federativas con mayor nuìmero de denuncias de posibles violaciones a la normatividad ambiental recibidas por PROFEPA (1)", "InspecciónVerificación_ImpactoAmb" e "Índice de vegetación".</t>
  </si>
  <si>
    <t>Mayra</t>
  </si>
  <si>
    <t>Se ordenaron las variables en la hoja "Datos" por dimensión y se estandarizó el nombre de cada una conforme al tablero. También se desarrollaron las fórmulas para la normalización y cambio de sentido, así como para la obtención final de los resultados.</t>
  </si>
  <si>
    <t>Azucena recibió retroalimentación de las variables y los cambios están en la hoja Datos, columna H</t>
  </si>
  <si>
    <r>
      <rPr>
        <sz val="8"/>
        <color rgb="FF222222"/>
        <rFont val="Arial"/>
      </rPr>
      <t xml:space="preserve">A partir de la reunión del día 27-10-2020, se crea el archivo </t>
    </r>
    <r>
      <rPr>
        <b/>
        <sz val="8"/>
        <color rgb="FF222222"/>
        <rFont val="Arial"/>
      </rPr>
      <t>00476-IGI Ambiental-Mx-NUEVO-29102020</t>
    </r>
    <r>
      <rPr>
        <sz val="8"/>
        <color rgb="FF222222"/>
        <rFont val="Arial"/>
      </rPr>
      <t>-2</t>
    </r>
  </si>
  <si>
    <t>Se agrega la variable que envió la UDLAP</t>
  </si>
  <si>
    <t>Eliminar AIRE/ dejar sólo PM10 PM5 y algún gas contaminante.</t>
  </si>
  <si>
    <t>Pendiente AIRE</t>
  </si>
  <si>
    <t>DIMENSIÓN</t>
  </si>
  <si>
    <t>VARIABLE</t>
  </si>
  <si>
    <t>CÁLCULO</t>
  </si>
  <si>
    <t>COMENTARIO</t>
  </si>
  <si>
    <t>AÑO</t>
  </si>
  <si>
    <t>COMENTARIOS 27-10-2020</t>
  </si>
  <si>
    <t>NEMÓNICO</t>
  </si>
  <si>
    <r>
      <rPr>
        <b/>
        <sz val="11"/>
        <color theme="0"/>
        <rFont val="Arial"/>
      </rPr>
      <t xml:space="preserve">¿SE USA?
</t>
    </r>
    <r>
      <rPr>
        <b/>
        <sz val="8"/>
        <color theme="0"/>
        <rFont val="Arial"/>
      </rPr>
      <t>1=Sí
2=No</t>
    </r>
  </si>
  <si>
    <r>
      <rPr>
        <b/>
        <sz val="11"/>
        <color theme="0"/>
        <rFont val="Arial"/>
      </rPr>
      <t xml:space="preserve">SENTIDO
</t>
    </r>
    <r>
      <rPr>
        <b/>
        <sz val="8"/>
        <color theme="0"/>
        <rFont val="Arial"/>
      </rPr>
      <t>1=Más es mejor
2=Más es peor</t>
    </r>
  </si>
  <si>
    <t>COMENTARIOS FINALES</t>
  </si>
  <si>
    <t>Se toma la variable de CANTIDAD DE ESTACIONES. La variable funcionamiento tiene muchos valores perdidos y la variable Cantidad (columna C) no se sabe a qué se refiere</t>
  </si>
  <si>
    <t xml:space="preserve"> </t>
  </si>
  <si>
    <t>Cobertura de la población con a</t>
  </si>
  <si>
    <t>Se toma el promedio de 214-215</t>
  </si>
  <si>
    <t>2014-2015</t>
  </si>
  <si>
    <t>d2</t>
  </si>
  <si>
    <t>Estimación del agua renovable..</t>
  </si>
  <si>
    <t>Se usa la variable de Disponibilidad natural base media per cápita (m3/habitante)</t>
  </si>
  <si>
    <t>Los estados vienen en un orden diferente (ver orden de coahuila, colima)</t>
  </si>
  <si>
    <t>estandarizar por cada 100 mil habitantes - más es mejor</t>
  </si>
  <si>
    <t>d3</t>
  </si>
  <si>
    <t>Capacidad instalada en plantas</t>
  </si>
  <si>
    <t>Se usa la variable de Capacidad Instalada en operación - Total (litros por segundo)</t>
  </si>
  <si>
    <t>d4</t>
  </si>
  <si>
    <t>Estaciones de medición de conta</t>
  </si>
  <si>
    <t>Se usa el total de Estaciones de medición de contaminantes criterio por municipio</t>
  </si>
  <si>
    <t>d5</t>
  </si>
  <si>
    <t>Apoyos Económicos Ordenamiento</t>
  </si>
  <si>
    <t>Se usa el Total (214-219) para obtener el promedio</t>
  </si>
  <si>
    <t>2014-2019</t>
  </si>
  <si>
    <t>estandarizar por cada 100 mil habitantes - más es mejor /es más social</t>
  </si>
  <si>
    <t>d6</t>
  </si>
  <si>
    <t>Superficie con Aprovechamiento</t>
  </si>
  <si>
    <t>Se usa la variable Programa de Manejo Forestal Maderable</t>
  </si>
  <si>
    <t>estandarizar por territorio del estado / más es mejor</t>
  </si>
  <si>
    <t>d7</t>
  </si>
  <si>
    <t>Duración y atención de incendios forestales (Tiempo en horas y minutos)</t>
  </si>
  <si>
    <t>Duración en horas y minutos de los incendios, se toma el dato de 22</t>
  </si>
  <si>
    <t xml:space="preserve">menos tiempo es mejor </t>
  </si>
  <si>
    <t>d8</t>
  </si>
  <si>
    <t>Estaciones de transferencia y centros de acopio de residuos sólidos urbanos por entidad federativa</t>
  </si>
  <si>
    <t>Se usa el total para el año 218</t>
  </si>
  <si>
    <t>estandarizar por cada 100 mil habitantes</t>
  </si>
  <si>
    <t>d9</t>
  </si>
  <si>
    <t>*Valorar el número de missings, vel la hoja Índice-calculo</t>
  </si>
  <si>
    <t>Superficie beneficiada por CONAFOR</t>
  </si>
  <si>
    <t>Se usa el total de hectáreas del año 218</t>
  </si>
  <si>
    <t>d10</t>
  </si>
  <si>
    <t>Unidades de Manejo para la Conservación de Vida Silvestre extensivas por entidad federativa (Superficie de UMA registrada vigente (ha)</t>
  </si>
  <si>
    <t>Se toma la superficie de UMAS en hectáreas para 217</t>
  </si>
  <si>
    <t xml:space="preserve">Dejar sólo esta por HA. Más HA mejor.  Estandarizamos vs. tamaño del estado. </t>
  </si>
  <si>
    <t>d11</t>
  </si>
  <si>
    <t>FONDEN (promedio 2016-2018)</t>
  </si>
  <si>
    <t>Se toma el promedio de 216-218</t>
  </si>
  <si>
    <t>2016-2018</t>
  </si>
  <si>
    <t>d12</t>
  </si>
  <si>
    <t>Equipos instalados para la medición de contaminantes criterio por municipio</t>
  </si>
  <si>
    <t>Se usa el Total de equipos instalados</t>
  </si>
  <si>
    <t>d13</t>
  </si>
  <si>
    <t>Recursos autorizados en 2018 (Aportación FONDEN )</t>
  </si>
  <si>
    <t>mover a capacidad  y revisar que no se duplique</t>
  </si>
  <si>
    <t>d14</t>
  </si>
  <si>
    <t>Recursos autorizados en 2018 (Aportación Estatal )</t>
  </si>
  <si>
    <t>d15</t>
  </si>
  <si>
    <t xml:space="preserve">Presupuesto 2019 secretarías MA </t>
  </si>
  <si>
    <t xml:space="preserve">Criterios: 1) se considera el presupuesto para la secretaria de medio ambiente o equivalente; 2) no se integra presupuesto para gestión de agua; 3) en los casos en los que a secretaría esté intregrada como subsecretaría en otro sector, se descuentan rubros de otros ámbitos; 4) en el caso de que la secretaría de MA integre desarrolo territoria, se considera todo e presupuesto. </t>
  </si>
  <si>
    <t>Se envió el 17112020. Se divide por 100 mil hab</t>
  </si>
  <si>
    <t>d16</t>
  </si>
  <si>
    <t>Delitos contra el medio ambient</t>
  </si>
  <si>
    <t>Se considera el promedio de la suma de 215, 216, 217</t>
  </si>
  <si>
    <t>2015-2017</t>
  </si>
  <si>
    <t>verificar fuente. estandarizar por cada 100 mil</t>
  </si>
  <si>
    <t>c1</t>
  </si>
  <si>
    <t>Denuncias posibles de violacion</t>
  </si>
  <si>
    <t>Promedio de los últimos 5 años</t>
  </si>
  <si>
    <t>Hay 14 estados que no tienen dato</t>
  </si>
  <si>
    <t>2014-2018</t>
  </si>
  <si>
    <t>estandarizar por habitantes</t>
  </si>
  <si>
    <t>c2</t>
  </si>
  <si>
    <t>Delitos estatales</t>
  </si>
  <si>
    <t>Suma de 215 a 219</t>
  </si>
  <si>
    <t>2015 a 2019</t>
  </si>
  <si>
    <t>c3</t>
  </si>
  <si>
    <t>Conflictos Ambientales activos a  CEMDA</t>
  </si>
  <si>
    <t>c4</t>
  </si>
  <si>
    <t>ataques a defensores ambientales</t>
  </si>
  <si>
    <t>Suma de 214 a 218</t>
  </si>
  <si>
    <t>c5</t>
  </si>
  <si>
    <t>Visitas de Inspección y Verific</t>
  </si>
  <si>
    <t>c6</t>
  </si>
  <si>
    <t>Delitos federales</t>
  </si>
  <si>
    <t>c7</t>
  </si>
  <si>
    <t>Declaratorias de desastre natural publicadas en el Diario Oficial de la Federación por entidad federativa</t>
  </si>
  <si>
    <t>Columna C</t>
  </si>
  <si>
    <t>2010-2020</t>
  </si>
  <si>
    <t>crimen ambiental / queda por cada 100 mil habitantes /revisar la ficha del indicador</t>
  </si>
  <si>
    <t>c8</t>
  </si>
  <si>
    <t>Incendios Forestales</t>
  </si>
  <si>
    <t>No está Durango, Edomex. CDMX está repetido</t>
  </si>
  <si>
    <t>2016-2020</t>
  </si>
  <si>
    <t>estandarizar por superficie</t>
  </si>
  <si>
    <t>deg1</t>
  </si>
  <si>
    <t>Daños a bosques</t>
  </si>
  <si>
    <t>No está Durango, Edomex.</t>
  </si>
  <si>
    <t>2015-2019</t>
  </si>
  <si>
    <t>deg2</t>
  </si>
  <si>
    <t>Número de municipios con sequía por entidad federativa y nivel de intensidad</t>
  </si>
  <si>
    <t>Se toma el total del año 22</t>
  </si>
  <si>
    <t xml:space="preserve">estandarizar por superficie (%) </t>
  </si>
  <si>
    <t>deg3</t>
  </si>
  <si>
    <t>Inventario de emisiones de contaminantes atmosféricos de fuentes fijas por origen de las emisiones</t>
  </si>
  <si>
    <t>Se toma el total para CO por entidad</t>
  </si>
  <si>
    <t>estandarizar por 100 mil habitantes</t>
  </si>
  <si>
    <t>deg4</t>
  </si>
  <si>
    <t>Uso de Suelo y Vegetación 2002</t>
  </si>
  <si>
    <t>pendiente</t>
  </si>
  <si>
    <t>Se toma el total de asentamientos humanos y se estandariza por territorio</t>
  </si>
  <si>
    <t>deg5</t>
  </si>
  <si>
    <t>Calidad del Agua Superficial_SST</t>
  </si>
  <si>
    <t>Se toma la proporción de sitios con calidad "Excelente" entre la totalidad de sitios, para el año 219</t>
  </si>
  <si>
    <t>2017-2019</t>
  </si>
  <si>
    <t>deg6</t>
  </si>
  <si>
    <t>Calidad del Agua Subterránea_SDT</t>
  </si>
  <si>
    <t>Se toma la proporción de sitios con calidad "Excelente" entre la totalidad de sitios, para el año 218</t>
  </si>
  <si>
    <t>deg7</t>
  </si>
  <si>
    <t>Sitios Contaminados por Emergen</t>
  </si>
  <si>
    <t>Se usa el Total de 216-218 para obtener el promedio</t>
  </si>
  <si>
    <t>Hay 4 varlores perdidos</t>
  </si>
  <si>
    <t xml:space="preserve">mover a degradación  / revisar estandarización por territorio del estado-- más es peor. menos es mejor. </t>
  </si>
  <si>
    <t>deg8</t>
  </si>
  <si>
    <t>Superficie Reforestada</t>
  </si>
  <si>
    <t>Promedio de los últimos 6 años. Se usa la variable calculada TOTAL</t>
  </si>
  <si>
    <t>No hay datos de Colima</t>
  </si>
  <si>
    <t>deg9</t>
  </si>
  <si>
    <t>Promedio Diario de Residuos Sólidos Urbanos</t>
  </si>
  <si>
    <t>Se toma el Promedio diario de residuos sólidos urbanos en 218</t>
  </si>
  <si>
    <t>mover a degradación. estandarizar por 100 mil habitantes</t>
  </si>
  <si>
    <t>deg10</t>
  </si>
  <si>
    <t>Sitios contaminados remediados según tipo de contaminante (suma de 2015 A 2019)</t>
  </si>
  <si>
    <t>Se toma la suma de 215 a 219</t>
  </si>
  <si>
    <t>suma de 2015 A 2019</t>
  </si>
  <si>
    <t>dejar esta en lugar de contaminantes remidados general .  mover a degradación  / revisar estandarización por territorio del estado / más es peor. menos es mejor.</t>
  </si>
  <si>
    <t>deg11</t>
  </si>
  <si>
    <t>Índice de vegetación</t>
  </si>
  <si>
    <t xml:space="preserve">por superficie total del estado y va en degradación. y va más es mejor.  </t>
  </si>
  <si>
    <t>deg12</t>
  </si>
  <si>
    <t>Se pierde la riquza del índice con la propuesta hecha</t>
  </si>
  <si>
    <t>Estrategias estatales de biodiv</t>
  </si>
  <si>
    <t>Se crea una variable indicadora para los 3 rubros y luego se suman</t>
  </si>
  <si>
    <t>No especificado</t>
  </si>
  <si>
    <t>verificar la ficha</t>
  </si>
  <si>
    <t>in1</t>
  </si>
  <si>
    <t>Desplastificación</t>
  </si>
  <si>
    <t>Se crea una variable indicadora</t>
  </si>
  <si>
    <t>in2</t>
  </si>
  <si>
    <t>Programas de ordenamiento terri</t>
  </si>
  <si>
    <t>Se toma el dato de Porcentaje de municipios con programas de ordenamiento por estado</t>
  </si>
  <si>
    <t>in3</t>
  </si>
  <si>
    <t>Ordenamientos ecológicos</t>
  </si>
  <si>
    <t>Se toma el dato de Local</t>
  </si>
  <si>
    <t>verificar la ficha y descripción</t>
  </si>
  <si>
    <t>in4</t>
  </si>
  <si>
    <t>Instrumentos institucionales</t>
  </si>
  <si>
    <t xml:space="preserve">Se hacen variables indicadoras y se suma. El valor máximo es 6 </t>
  </si>
  <si>
    <t>especificar los 6 instrumentos</t>
  </si>
  <si>
    <t>in5</t>
  </si>
  <si>
    <t>ANP</t>
  </si>
  <si>
    <t>Dato tal cual</t>
  </si>
  <si>
    <t>estandarizar por tamaño del estado. más es mejor--  mover a intergeneracional</t>
  </si>
  <si>
    <t>in6</t>
  </si>
  <si>
    <t>Índice de capital naturalÍ</t>
  </si>
  <si>
    <t>mover a intergeneracional / más es mejor / verificar fuente</t>
  </si>
  <si>
    <t>in7</t>
  </si>
  <si>
    <t>ENTIDAD FEDERATIVA</t>
  </si>
  <si>
    <t>Población (INEGI, Intercensal)</t>
  </si>
  <si>
    <t>Territorio en km2 (INEGI)</t>
  </si>
  <si>
    <t>Hectáreas cuadradas</t>
  </si>
  <si>
    <t>Comentarios del 28102020</t>
  </si>
  <si>
    <t>Se divide por 100 mil hab</t>
  </si>
  <si>
    <t>Nemónico</t>
  </si>
  <si>
    <t>p_total</t>
  </si>
  <si>
    <t>territorio</t>
  </si>
  <si>
    <t>Aguascalientes</t>
  </si>
  <si>
    <t>Baja California</t>
  </si>
  <si>
    <t>Baja California Sur</t>
  </si>
  <si>
    <t>Campeche</t>
  </si>
  <si>
    <t>Coahuila de Zaragoza</t>
  </si>
  <si>
    <t>Colima</t>
  </si>
  <si>
    <t>Chiapas</t>
  </si>
  <si>
    <t>Chihuahua</t>
  </si>
  <si>
    <t>Ciudad de México</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</si>
  <si>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</si>
  <si>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</si>
  <si>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</si>
  <si>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</si>
  <si>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</si>
  <si>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</si>
  <si>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</si>
  <si>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</si>
  <si>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</si>
  <si>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</si>
  <si>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</si>
  <si>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</si>
  <si>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</si>
  <si>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</si>
  <si>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</si>
  <si>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</si>
  <si>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</si>
  <si>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</si>
  <si>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</si>
  <si>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</si>
  <si>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</si>
  <si>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</si>
  <si>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</si>
  <si>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MISSINGS</t>
  </si>
  <si>
    <t>Mínimo</t>
  </si>
  <si>
    <t>Máximo</t>
  </si>
  <si>
    <t>Mediana</t>
  </si>
  <si>
    <t>Promedio</t>
  </si>
  <si>
    <t>Coeficiente de variación</t>
  </si>
  <si>
    <t>Curtosis</t>
  </si>
  <si>
    <t>Se utiliza</t>
  </si>
  <si>
    <t>Sentido</t>
  </si>
  <si>
    <t>Así, todas casillas están llenas</t>
  </si>
  <si>
    <t>ÍNDICE-1</t>
  </si>
  <si>
    <t>ÍNDICE-FINAL</t>
  </si>
  <si>
    <t>Máximo posible</t>
  </si>
  <si>
    <t>Estado</t>
  </si>
  <si>
    <r>
      <rPr>
        <sz val="9"/>
        <color theme="1"/>
        <rFont val="Arial"/>
      </rPr>
      <t xml:space="preserve">Para quitar el efecto del número de variables en cada dimensión sin perder el comportamiento, se utiliza </t>
    </r>
    <r>
      <rPr>
        <b/>
        <sz val="9"/>
        <color theme="1"/>
        <rFont val="Arial"/>
      </rPr>
      <t>el promedio de cada dimensión</t>
    </r>
    <r>
      <rPr>
        <sz val="9"/>
        <color theme="1"/>
        <rFont val="Arial"/>
      </rPr>
      <t xml:space="preserve">. </t>
    </r>
    <r>
      <rPr>
        <sz val="9"/>
        <color theme="1"/>
        <rFont val="Arial"/>
      </rPr>
      <t>Así, todas las dimensiones pesan lo mismo (25%). El máximo posible es 4 que correspondería al 100%</t>
    </r>
  </si>
  <si>
    <t>ÍNDICE</t>
  </si>
  <si>
    <t>**Los rangos se hicieron con base en los cuartíles de la distribución</t>
  </si>
  <si>
    <t>Nombre del indicador</t>
  </si>
  <si>
    <t>Población</t>
  </si>
  <si>
    <t>Nombre corto</t>
  </si>
  <si>
    <t>¿Quién produce la información?</t>
  </si>
  <si>
    <t>INEGI</t>
  </si>
  <si>
    <t>URL</t>
  </si>
  <si>
    <t>https://www.inegi.org.mx/programas/intercensal/2015/default.html#Tabulados</t>
  </si>
  <si>
    <t>¿Cómo llego a la base de datos?</t>
  </si>
  <si>
    <t>En la pestaña Tabulados, entrar a Población</t>
  </si>
  <si>
    <t>Nombre de la base de datos</t>
  </si>
  <si>
    <t>01_población</t>
  </si>
  <si>
    <t>Formato de la base de datos</t>
  </si>
  <si>
    <t>Excel</t>
  </si>
  <si>
    <t>Año</t>
  </si>
  <si>
    <t>Nivel de desagregación de los datos</t>
  </si>
  <si>
    <t>Estatal</t>
  </si>
  <si>
    <t>Territorio</t>
  </si>
  <si>
    <t>https://www.inegi.org.mx/sistemas/panorama2015/web/Contenido.aspx#Baja%20California02000</t>
  </si>
  <si>
    <t>En la pestaña, darle click en distribución territorial</t>
  </si>
  <si>
    <t xml:space="preserve">Es copiar uno a uno </t>
  </si>
  <si>
    <t>Organismo Agua</t>
  </si>
  <si>
    <t>Procuración</t>
  </si>
  <si>
    <t xml:space="preserve">Propuesta </t>
  </si>
  <si>
    <t>AGS</t>
  </si>
  <si>
    <t>180.696,300</t>
  </si>
  <si>
    <t>menos agua</t>
  </si>
  <si>
    <t>SECRETARÍA DE SUSTENTABILIDAD, MEDIO AMBIENTE Y AGUA</t>
  </si>
  <si>
    <t>BC</t>
  </si>
  <si>
    <t>SECRETARIA DE PROTECCION AL AMBIENTE</t>
  </si>
  <si>
    <t>BCS</t>
  </si>
  <si>
    <t>menos turismo</t>
  </si>
  <si>
    <t>Secretaría de Turismo, Economía y Sustentabilidad</t>
  </si>
  <si>
    <t>CAM</t>
  </si>
  <si>
    <t>Secretaría de Medio ambiente y Recursos Naturales</t>
  </si>
  <si>
    <t>COA</t>
  </si>
  <si>
    <t>116,338.656.2</t>
  </si>
  <si>
    <t>Secretaria de medio ambiente</t>
  </si>
  <si>
    <t>COL</t>
  </si>
  <si>
    <t>Instituto para el Medio Ambiente y Desarrollo Sustentable del Estado de Colima</t>
  </si>
  <si>
    <t>CHIS</t>
  </si>
  <si>
    <t>Secretaria de medio ambiente e historia natural</t>
  </si>
  <si>
    <t>CHI</t>
  </si>
  <si>
    <t>SECRETARIA DE DESARROLLO URBANO Y ECOLOgia</t>
  </si>
  <si>
    <t>CDMX</t>
  </si>
  <si>
    <t>Secretaría del Medio Ambiente</t>
  </si>
  <si>
    <t>DUR</t>
  </si>
  <si>
    <t>Secretaria de recursos naturales y medio ambiente</t>
  </si>
  <si>
    <t>GTO</t>
  </si>
  <si>
    <t>Secretaría de Medio Ambiente y Ordenamiento Territorial</t>
  </si>
  <si>
    <t>GUE</t>
  </si>
  <si>
    <t>SECRETARÍA DE MEDIO AMBIENTE Y RECURSOS NATURALES51,777.8E14</t>
  </si>
  <si>
    <t>HGO</t>
  </si>
  <si>
    <t>Secretaría del Medio Ambiente y Recursos Naturales</t>
  </si>
  <si>
    <t>JAL</t>
  </si>
  <si>
    <t xml:space="preserve">secretaria de medio ambiente y desarrollo territorial </t>
  </si>
  <si>
    <t>MEX</t>
  </si>
  <si>
    <t>secretaria del medio ambiente</t>
  </si>
  <si>
    <t>MICH</t>
  </si>
  <si>
    <t xml:space="preserve">Secretaria de medio ambiente, cambio climatico y desarrollo territorial </t>
  </si>
  <si>
    <t>MOR</t>
  </si>
  <si>
    <t>secretaria de desarrollo sustentable</t>
  </si>
  <si>
    <t>NAY</t>
  </si>
  <si>
    <t>Sin Desarrollo rural</t>
  </si>
  <si>
    <t>Presupuesto total de egresos de la Secretaría de Desarrollo Rural y Medio Ambiente</t>
  </si>
  <si>
    <t>NL</t>
  </si>
  <si>
    <t>OAX</t>
  </si>
  <si>
    <t xml:space="preserve"> Secretaría del Medio Ambiente, Energías y Desarrollo Sustentable</t>
  </si>
  <si>
    <t>PUE</t>
  </si>
  <si>
    <t xml:space="preserve">sin agricututa </t>
  </si>
  <si>
    <t>Presupuesto Secretaría de Desarrollo Rural, Sustentabilidad y Ordenamiento Territorial</t>
  </si>
  <si>
    <t>QRO</t>
  </si>
  <si>
    <t>Secretaría de Desarrollo Sustentable</t>
  </si>
  <si>
    <t>QROO</t>
  </si>
  <si>
    <t>Secretaria de Ecología y Medio Ambiente</t>
  </si>
  <si>
    <t>SLP</t>
  </si>
  <si>
    <t xml:space="preserve">Secretaria de ecologia y gestion ambiental </t>
  </si>
  <si>
    <t>SIN</t>
  </si>
  <si>
    <t>SON</t>
  </si>
  <si>
    <t>Comisión de Ecología y Desarrollo Sustentable del Estado de Sonora</t>
  </si>
  <si>
    <t>TAB</t>
  </si>
  <si>
    <t>sin energía</t>
  </si>
  <si>
    <t>Secretaría de Energía, Recursos Naturales y Protección</t>
  </si>
  <si>
    <t>TAMS</t>
  </si>
  <si>
    <t>Secretaría de Desarrollo Urbano y Medio Ambiente</t>
  </si>
  <si>
    <t>TLAX</t>
  </si>
  <si>
    <t>Coordinación General de Ecología</t>
  </si>
  <si>
    <t>VER</t>
  </si>
  <si>
    <t>YUC</t>
  </si>
  <si>
    <t>ZAC</t>
  </si>
  <si>
    <t>sin agua</t>
  </si>
  <si>
    <t>secretaria de medio ambiente y 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</si>
</sst>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0_-;\-* #,##0.000_-;_-* &quot;-&quot;??_-;_-@"/>
    <numFmt numFmtId="165" formatCode="_-* #,##0.0000_-;\-* #,##0.0000_-;_-* &quot;-&quot;??_-;_-@"/>
  </numFmts>
  <fonts count="26" x14ac:knownFonts="1">
    <font>
      <sz val="11"/>
      <color theme="1"/>
      <name val="Arial"/>
      <scheme val="minor"/>
    </font>
    <font>
      <b/>
      <sz val="16"/>
      <color theme="1"/>
      <name val="Arial"/>
    </font>
    <font>
      <sz val="11"/>
      <color rgb="FFFF0000"/>
      <name val="Arial"/>
    </font>
    <font>
      <sz val="11"/>
      <color theme="1"/>
      <name val="Arial"/>
    </font>
    <font>
      <sz val="9"/>
      <color theme="1"/>
      <name val="Arial"/>
    </font>
    <font>
      <sz val="11"/>
      <name val="Arial"/>
    </font>
    <font>
      <sz val="11"/>
      <color theme="1"/>
      <name val="Calibri"/>
    </font>
    <font>
      <sz val="9"/>
      <color theme="0"/>
      <name val="Arial"/>
    </font>
    <font>
      <sz val="11"/>
      <color theme="1"/>
      <name val="Arial"/>
      <scheme val="minor"/>
    </font>
    <font>
      <b/>
      <sz val="11"/>
      <color rgb="FFC00000"/>
      <name val="Arial"/>
    </font>
    <font>
      <b/>
      <sz val="11"/>
      <color theme="1"/>
      <name val="Arial"/>
    </font>
    <font>
      <b/>
      <sz val="18"/>
      <color rgb="FFFFFFFF"/>
      <name val="Calibri"/>
    </font>
    <font>
      <b/>
      <sz val="8"/>
      <color rgb="FF222222"/>
      <name val="Arial"/>
    </font>
    <font>
      <sz val="8"/>
      <color rgb="FF222222"/>
      <name val="Arial"/>
    </font>
    <font>
      <b/>
      <sz val="11"/>
      <color theme="0"/>
      <name val="Arial"/>
    </font>
    <font>
      <b/>
      <sz val="9"/>
      <color theme="1"/>
      <name val="Arial"/>
    </font>
    <font>
      <sz val="9"/>
      <color theme="1"/>
      <name val="Calibri"/>
    </font>
    <font>
      <b/>
      <sz val="9"/>
      <color theme="0"/>
      <name val="Arial"/>
    </font>
    <font>
      <sz val="12"/>
      <color rgb="FFFFFFFF"/>
      <name val="Calibri"/>
    </font>
    <font>
      <u/>
      <sz val="11"/>
      <color theme="10"/>
      <name val="Arial"/>
    </font>
    <font>
      <u/>
      <sz val="11"/>
      <color theme="10"/>
      <name val="Arial"/>
    </font>
    <font>
      <b/>
      <sz val="11"/>
      <color rgb="FFFF0000"/>
      <name val="Calibri"/>
    </font>
    <font>
      <b/>
      <sz val="10"/>
      <color theme="1"/>
      <name val="Arial"/>
    </font>
    <font>
      <b/>
      <sz val="16"/>
      <color rgb="FFC00000"/>
      <name val="Arial"/>
    </font>
    <font>
      <b/>
      <sz val="11"/>
      <color rgb="FFFF0000"/>
      <name val="Arial"/>
    </font>
    <font>
      <b/>
      <sz val="8"/>
      <color theme="0"/>
      <name val="Arial"/>
    </font>
  </fonts>
  <fills count="19">
    <fill>
      <patternFill patternType="none"/>
    </fill>
    <fill>
      <patternFill patternType="gray125"/>
    </fill>
    <fill>
      <patternFill patternType="solid">
        <fgColor rgb="FFC5E0B3"/>
        <bgColor rgb="FFC5E0B3"/>
      </patternFill>
    </fill>
    <fill>
      <patternFill patternType="solid">
        <fgColor rgb="FF548135"/>
        <bgColor rgb="FF548135"/>
      </patternFill>
    </fill>
    <fill>
      <patternFill patternType="solid">
        <fgColor rgb="FFBDD6EE"/>
        <bgColor rgb="FFBDD6EE"/>
      </patternFill>
    </fill>
    <fill>
      <patternFill patternType="solid">
        <fgColor rgb="FFFFD965"/>
        <bgColor rgb="FFFFD965"/>
      </patternFill>
    </fill>
    <fill>
      <patternFill patternType="solid">
        <fgColor rgb="FFC8C8C8"/>
        <bgColor rgb="FFC8C8C8"/>
      </patternFill>
    </fill>
    <fill>
      <patternFill patternType="solid">
        <fgColor rgb="FF7F7F7F"/>
        <bgColor rgb="FF7F7F7F"/>
      </patternFill>
    </fill>
    <fill>
      <patternFill patternType="solid">
        <fgColor rgb="FFD8D8D8"/>
        <bgColor rgb="FFD8D8D8"/>
      </patternFill>
    </fill>
    <fill>
      <patternFill patternType="solid">
        <fgColor rgb="FFFFFF00"/>
        <bgColor rgb="FFFFFF00"/>
      </patternFill>
    </fill>
    <fill>
      <patternFill patternType="solid">
        <fgColor rgb="FF007077"/>
        <bgColor rgb="FF007077"/>
      </patternFill>
    </fill>
    <fill>
      <patternFill patternType="solid">
        <fgColor rgb="FF595959"/>
        <bgColor rgb="FF595959"/>
      </patternFill>
    </fill>
    <fill>
      <patternFill patternType="solid">
        <fgColor rgb="FFA8D08D"/>
        <bgColor rgb="FFA8D08D"/>
      </patternFill>
    </fill>
    <fill>
      <patternFill patternType="solid">
        <fgColor rgb="FF9CC2E5"/>
        <bgColor rgb="FF9CC2E5"/>
      </patternFill>
    </fill>
    <fill>
      <patternFill patternType="solid">
        <fgColor rgb="FFFFE598"/>
        <bgColor rgb="FFFFE598"/>
      </patternFill>
    </fill>
    <fill>
      <patternFill patternType="solid">
        <fgColor rgb="FFDADADA"/>
        <bgColor rgb="FFDADADA"/>
      </patternFill>
    </fill>
    <fill>
      <patternFill patternType="solid">
        <fgColor rgb="FFF2F2F2"/>
        <bgColor rgb="FFF2F2F2"/>
      </patternFill>
    </fill>
    <fill>
      <patternFill patternType="solid">
        <fgColor rgb="FFC55A11"/>
        <bgColor rgb="FFC55A11"/>
      </patternFill>
    </fill>
    <fill>
      <patternFill patternType="solid">
        <fgColor theme="0"/>
        <bgColor theme="0"/>
      </patternFill>
    </fill>
  </fills>
  <borders count="49">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CCCCCC"/>
      </left>
      <right style="medium">
        <color rgb="FFCCCCCC"/>
      </right>
      <top/>
      <bottom style="medium">
        <color rgb="FFCCCCCC"/>
      </bottom>
      <diagonal/>
    </border>
    <border>
      <left style="thin">
        <color theme="0"/>
      </left>
      <right style="thin">
        <color theme="0"/>
      </right>
      <top style="thin">
        <color theme="0"/>
      </top>
      <bottom/>
      <diagonal/>
    </border>
    <border>
      <left style="thin">
        <color theme="0"/>
      </left>
      <right style="thin">
        <color theme="0"/>
      </right>
      <top style="thin">
        <color theme="0"/>
      </top>
      <bottom/>
      <diagonal/>
    </border>
    <border>
      <left/>
      <right/>
      <top/>
      <bottom/>
      <diagonal/>
    </border>
    <border>
      <left/>
      <right/>
      <top/>
      <bottom/>
      <diagonal/>
    </border>
    <border>
      <left/>
      <right style="thin">
        <color rgb="FF000000"/>
      </right>
      <top style="thin">
        <color rgb="FF000000"/>
      </top>
      <bottom style="thin">
        <color rgb="FF000000"/>
      </bottom>
      <diagonal/>
    </border>
    <border>
      <left/>
      <right/>
      <top/>
      <bottom/>
      <diagonal/>
    </border>
    <border>
      <left/>
      <right/>
      <top/>
      <bottom style="thin">
        <color theme="0"/>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theme="0"/>
      </right>
      <top style="thin">
        <color theme="0"/>
      </top>
      <bottom/>
      <diagonal/>
    </border>
    <border>
      <left/>
      <right/>
      <top/>
      <bottom style="thin">
        <color theme="0"/>
      </bottom>
      <diagonal/>
    </border>
    <border>
      <left/>
      <right style="thin">
        <color theme="0"/>
      </right>
      <top/>
      <bottom/>
      <diagonal/>
    </border>
    <border>
      <left/>
      <right style="thin">
        <color theme="0"/>
      </right>
      <top/>
      <bottom/>
      <diagonal/>
    </border>
    <border>
      <left/>
      <right style="thin">
        <color theme="0"/>
      </right>
      <top style="thin">
        <color theme="0"/>
      </top>
      <bottom/>
      <diagonal/>
    </border>
    <border>
      <left/>
      <right style="thin">
        <color theme="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43">
    <xf numFmtId="0" fontId="0" fillId="0" borderId="0" xfId="0"/>
    <xf numFmtId="0" fontId="2" fillId="0" borderId="0" xfId="0" applyFont="1"/>
    <xf numFmtId="0" fontId="3" fillId="0" borderId="0" xfId="0" applyFont="1"/>
    <xf numFmtId="0" fontId="3" fillId="0" borderId="0" xfId="0" applyFont="1" applyAlignment="1">
      <alignment horizontal="left"/>
    </xf>
    <xf numFmtId="0" fontId="6" fillId="2" borderId="3" xfId="0" applyFont="1" applyFill="1" applyBorder="1" applyAlignment="1">
      <alignment wrapText="1"/>
    </xf>
    <xf numFmtId="1" fontId="4" fillId="2" borderId="3" xfId="0" applyNumberFormat="1" applyFont="1" applyFill="1" applyBorder="1" applyAlignment="1">
      <alignment horizontal="center" vertical="center" wrapText="1"/>
    </xf>
    <xf numFmtId="0" fontId="8" fillId="0" borderId="0" xfId="0" applyFont="1"/>
    <xf numFmtId="0" fontId="9" fillId="0" borderId="0" xfId="0" applyFont="1"/>
    <xf numFmtId="0" fontId="10" fillId="0" borderId="0" xfId="0" applyFont="1"/>
    <xf numFmtId="0" fontId="6" fillId="0" borderId="10" xfId="0" applyFont="1" applyBorder="1" applyAlignment="1">
      <alignment wrapText="1"/>
    </xf>
    <xf numFmtId="0" fontId="6" fillId="0" borderId="11" xfId="0" applyFont="1" applyBorder="1" applyAlignment="1">
      <alignment wrapText="1"/>
    </xf>
    <xf numFmtId="0" fontId="12" fillId="8" borderId="12"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2" xfId="0" applyFont="1" applyBorder="1" applyAlignment="1">
      <alignment vertical="center" wrapText="1"/>
    </xf>
    <xf numFmtId="14" fontId="13" fillId="0" borderId="12" xfId="0" applyNumberFormat="1" applyFont="1" applyBorder="1" applyAlignment="1">
      <alignment horizontal="center" vertical="center" wrapText="1"/>
    </xf>
    <xf numFmtId="0" fontId="6" fillId="0" borderId="15" xfId="0" applyFont="1" applyBorder="1" applyAlignment="1">
      <alignment wrapText="1"/>
    </xf>
    <xf numFmtId="1" fontId="14" fillId="10" borderId="16" xfId="0" applyNumberFormat="1" applyFont="1" applyFill="1" applyBorder="1" applyAlignment="1">
      <alignment horizontal="center" vertical="center" wrapText="1"/>
    </xf>
    <xf numFmtId="1" fontId="14" fillId="0" borderId="17" xfId="0" applyNumberFormat="1" applyFont="1" applyBorder="1" applyAlignment="1">
      <alignment horizontal="center" vertical="center" wrapText="1"/>
    </xf>
    <xf numFmtId="1" fontId="14" fillId="10" borderId="16" xfId="0" applyNumberFormat="1" applyFont="1" applyFill="1" applyBorder="1" applyAlignment="1">
      <alignment horizontal="left" vertical="center" wrapText="1"/>
    </xf>
    <xf numFmtId="0" fontId="10" fillId="0" borderId="0" xfId="0" applyFont="1" applyAlignment="1">
      <alignment horizontal="center"/>
    </xf>
    <xf numFmtId="1" fontId="7" fillId="0" borderId="0" xfId="0" applyNumberFormat="1" applyFont="1" applyAlignment="1">
      <alignment horizontal="center" vertical="center" wrapText="1"/>
    </xf>
    <xf numFmtId="0" fontId="13" fillId="0" borderId="9" xfId="0" applyFont="1" applyBorder="1"/>
    <xf numFmtId="0" fontId="13" fillId="0" borderId="9" xfId="0" applyFont="1" applyBorder="1" applyAlignment="1">
      <alignment horizontal="left"/>
    </xf>
    <xf numFmtId="0" fontId="13" fillId="0" borderId="9" xfId="0" applyFont="1" applyBorder="1" applyAlignment="1">
      <alignment horizontal="center"/>
    </xf>
    <xf numFmtId="0" fontId="13" fillId="9" borderId="20" xfId="0" applyFont="1" applyFill="1" applyBorder="1" applyAlignment="1">
      <alignment horizontal="center"/>
    </xf>
    <xf numFmtId="0" fontId="13" fillId="5" borderId="20" xfId="0" applyFont="1" applyFill="1" applyBorder="1"/>
    <xf numFmtId="0" fontId="13" fillId="5" borderId="20" xfId="0" applyFont="1" applyFill="1" applyBorder="1" applyAlignment="1">
      <alignment horizontal="left"/>
    </xf>
    <xf numFmtId="0" fontId="13" fillId="5" borderId="20" xfId="0" applyFont="1" applyFill="1" applyBorder="1" applyAlignment="1">
      <alignment horizontal="center"/>
    </xf>
    <xf numFmtId="1" fontId="4" fillId="0" borderId="0" xfId="0" applyNumberFormat="1" applyFont="1" applyAlignment="1">
      <alignment horizontal="center" vertical="center" wrapText="1"/>
    </xf>
    <xf numFmtId="0" fontId="3" fillId="0" borderId="0" xfId="0" applyFont="1" applyAlignment="1">
      <alignment horizontal="center"/>
    </xf>
    <xf numFmtId="1" fontId="7" fillId="3" borderId="28" xfId="0" applyNumberFormat="1" applyFont="1" applyFill="1" applyBorder="1" applyAlignment="1">
      <alignment horizontal="center" vertical="center" wrapText="1"/>
    </xf>
    <xf numFmtId="1" fontId="7" fillId="11" borderId="32" xfId="0" applyNumberFormat="1" applyFont="1" applyFill="1" applyBorder="1" applyAlignment="1">
      <alignment horizontal="center" vertical="center" wrapText="1"/>
    </xf>
    <xf numFmtId="1" fontId="7" fillId="11" borderId="33" xfId="0" applyNumberFormat="1" applyFont="1" applyFill="1" applyBorder="1" applyAlignment="1">
      <alignment horizontal="center" vertical="center" wrapText="1"/>
    </xf>
    <xf numFmtId="1" fontId="7" fillId="11" borderId="34" xfId="0" applyNumberFormat="1" applyFont="1" applyFill="1" applyBorder="1" applyAlignment="1">
      <alignment horizontal="center" vertical="center" wrapText="1"/>
    </xf>
    <xf numFmtId="0" fontId="6" fillId="12" borderId="32" xfId="0" applyFont="1" applyFill="1" applyBorder="1" applyAlignment="1">
      <alignment wrapText="1"/>
    </xf>
    <xf numFmtId="1" fontId="4" fillId="12" borderId="3" xfId="0" applyNumberFormat="1" applyFont="1" applyFill="1" applyBorder="1" applyAlignment="1">
      <alignment horizontal="center" vertical="center" wrapText="1"/>
    </xf>
    <xf numFmtId="0" fontId="6" fillId="4" borderId="32" xfId="0" applyFont="1" applyFill="1" applyBorder="1" applyAlignment="1">
      <alignment wrapText="1"/>
    </xf>
    <xf numFmtId="1" fontId="4" fillId="4" borderId="3" xfId="0" applyNumberFormat="1" applyFont="1" applyFill="1" applyBorder="1" applyAlignment="1">
      <alignment horizontal="center" vertical="center" wrapText="1"/>
    </xf>
    <xf numFmtId="0" fontId="6" fillId="13" borderId="32" xfId="0" applyFont="1" applyFill="1" applyBorder="1" applyAlignment="1">
      <alignment wrapText="1"/>
    </xf>
    <xf numFmtId="1" fontId="4" fillId="13" borderId="3" xfId="0" applyNumberFormat="1" applyFont="1" applyFill="1" applyBorder="1" applyAlignment="1">
      <alignment horizontal="center" vertical="center" wrapText="1"/>
    </xf>
    <xf numFmtId="0" fontId="6" fillId="5" borderId="32" xfId="0" applyFont="1" applyFill="1" applyBorder="1" applyAlignment="1">
      <alignment wrapText="1"/>
    </xf>
    <xf numFmtId="1" fontId="4" fillId="5" borderId="3" xfId="0" applyNumberFormat="1" applyFont="1" applyFill="1" applyBorder="1" applyAlignment="1">
      <alignment horizontal="center" vertical="center" wrapText="1"/>
    </xf>
    <xf numFmtId="0" fontId="6" fillId="14" borderId="32" xfId="0" applyFont="1" applyFill="1" applyBorder="1" applyAlignment="1">
      <alignment wrapText="1"/>
    </xf>
    <xf numFmtId="1" fontId="4" fillId="14" borderId="3" xfId="0" applyNumberFormat="1" applyFont="1" applyFill="1" applyBorder="1" applyAlignment="1">
      <alignment horizontal="center" vertical="center" wrapText="1"/>
    </xf>
    <xf numFmtId="1" fontId="4" fillId="9" borderId="32" xfId="0" applyNumberFormat="1" applyFont="1" applyFill="1" applyBorder="1" applyAlignment="1">
      <alignment horizontal="center" vertical="center" wrapText="1"/>
    </xf>
    <xf numFmtId="0" fontId="6" fillId="6" borderId="32" xfId="0" applyFont="1" applyFill="1" applyBorder="1" applyAlignment="1">
      <alignment wrapText="1"/>
    </xf>
    <xf numFmtId="1" fontId="4" fillId="6" borderId="3" xfId="0" applyNumberFormat="1" applyFont="1" applyFill="1" applyBorder="1" applyAlignment="1">
      <alignment horizontal="center" vertical="center" wrapText="1"/>
    </xf>
    <xf numFmtId="0" fontId="6" fillId="15" borderId="32" xfId="0" applyFont="1" applyFill="1" applyBorder="1" applyAlignment="1">
      <alignment wrapText="1"/>
    </xf>
    <xf numFmtId="1" fontId="4" fillId="15" borderId="3" xfId="0" applyNumberFormat="1" applyFont="1" applyFill="1" applyBorder="1" applyAlignment="1">
      <alignment horizontal="center" vertical="center" wrapText="1"/>
    </xf>
    <xf numFmtId="1" fontId="4" fillId="9" borderId="3" xfId="0" applyNumberFormat="1" applyFont="1" applyFill="1" applyBorder="1" applyAlignment="1">
      <alignment horizontal="center" vertical="center" wrapText="1"/>
    </xf>
    <xf numFmtId="0" fontId="16" fillId="16" borderId="32" xfId="0" applyFont="1" applyFill="1" applyBorder="1" applyAlignment="1">
      <alignment wrapText="1"/>
    </xf>
    <xf numFmtId="164" fontId="16" fillId="16" borderId="32" xfId="0" applyNumberFormat="1" applyFont="1" applyFill="1" applyBorder="1" applyAlignment="1">
      <alignment wrapText="1"/>
    </xf>
    <xf numFmtId="0" fontId="16" fillId="8" borderId="32" xfId="0" applyFont="1" applyFill="1" applyBorder="1" applyAlignment="1">
      <alignment wrapText="1"/>
    </xf>
    <xf numFmtId="164" fontId="16" fillId="8" borderId="32" xfId="0" applyNumberFormat="1" applyFont="1" applyFill="1" applyBorder="1" applyAlignment="1">
      <alignment wrapText="1"/>
    </xf>
    <xf numFmtId="0" fontId="4" fillId="0" borderId="0" xfId="0" applyFont="1"/>
    <xf numFmtId="1" fontId="4" fillId="0" borderId="0" xfId="0" applyNumberFormat="1" applyFont="1"/>
    <xf numFmtId="164" fontId="16" fillId="9" borderId="32" xfId="0" applyNumberFormat="1" applyFont="1" applyFill="1" applyBorder="1" applyAlignment="1">
      <alignment wrapText="1"/>
    </xf>
    <xf numFmtId="0" fontId="16" fillId="14" borderId="32" xfId="0" applyFont="1" applyFill="1" applyBorder="1" applyAlignment="1">
      <alignment wrapText="1"/>
    </xf>
    <xf numFmtId="164" fontId="16" fillId="14" borderId="32" xfId="0" applyNumberFormat="1" applyFont="1" applyFill="1" applyBorder="1" applyAlignment="1">
      <alignment wrapText="1"/>
    </xf>
    <xf numFmtId="0" fontId="7" fillId="10" borderId="39" xfId="0" applyFont="1" applyFill="1" applyBorder="1" applyAlignment="1">
      <alignment vertical="center" wrapText="1"/>
    </xf>
    <xf numFmtId="1" fontId="7" fillId="3" borderId="32" xfId="0" applyNumberFormat="1" applyFont="1" applyFill="1" applyBorder="1" applyAlignment="1">
      <alignment horizontal="center" vertical="center" wrapText="1"/>
    </xf>
    <xf numFmtId="1" fontId="4" fillId="4" borderId="32" xfId="0" applyNumberFormat="1" applyFont="1" applyFill="1" applyBorder="1" applyAlignment="1">
      <alignment horizontal="center" vertical="center" wrapText="1"/>
    </xf>
    <xf numFmtId="1" fontId="4" fillId="5" borderId="32" xfId="0" applyNumberFormat="1" applyFont="1" applyFill="1" applyBorder="1" applyAlignment="1">
      <alignment horizontal="center" vertical="center" wrapText="1"/>
    </xf>
    <xf numFmtId="1" fontId="4" fillId="6" borderId="32" xfId="0" applyNumberFormat="1" applyFont="1" applyFill="1" applyBorder="1" applyAlignment="1">
      <alignment horizontal="center" vertical="center" wrapText="1"/>
    </xf>
    <xf numFmtId="1" fontId="17" fillId="17" borderId="32" xfId="0" applyNumberFormat="1" applyFont="1" applyFill="1" applyBorder="1" applyAlignment="1">
      <alignment horizontal="center" vertical="center" wrapText="1"/>
    </xf>
    <xf numFmtId="0" fontId="7" fillId="10" borderId="40" xfId="0" applyFont="1" applyFill="1" applyBorder="1" applyAlignment="1">
      <alignment vertical="center" wrapText="1"/>
    </xf>
    <xf numFmtId="2" fontId="7" fillId="3" borderId="32" xfId="0" applyNumberFormat="1" applyFont="1" applyFill="1" applyBorder="1" applyAlignment="1">
      <alignment horizontal="center" vertical="center" wrapText="1"/>
    </xf>
    <xf numFmtId="2" fontId="4" fillId="4" borderId="32" xfId="0" applyNumberFormat="1" applyFont="1" applyFill="1" applyBorder="1" applyAlignment="1">
      <alignment horizontal="center" vertical="center" wrapText="1"/>
    </xf>
    <xf numFmtId="2" fontId="4" fillId="5" borderId="32" xfId="0" applyNumberFormat="1" applyFont="1" applyFill="1" applyBorder="1" applyAlignment="1">
      <alignment horizontal="center" vertical="center" wrapText="1"/>
    </xf>
    <xf numFmtId="2" fontId="4" fillId="6" borderId="32" xfId="0" applyNumberFormat="1" applyFont="1" applyFill="1" applyBorder="1" applyAlignment="1">
      <alignment horizontal="center" vertical="center" wrapText="1"/>
    </xf>
    <xf numFmtId="2" fontId="17" fillId="17" borderId="32" xfId="0" applyNumberFormat="1" applyFont="1" applyFill="1" applyBorder="1" applyAlignment="1">
      <alignment horizontal="center" vertical="center" wrapText="1"/>
    </xf>
    <xf numFmtId="2" fontId="16" fillId="16" borderId="32" xfId="0" applyNumberFormat="1" applyFont="1" applyFill="1" applyBorder="1" applyAlignment="1">
      <alignment horizontal="center" wrapText="1"/>
    </xf>
    <xf numFmtId="2" fontId="16" fillId="8" borderId="32" xfId="0" applyNumberFormat="1" applyFont="1" applyFill="1" applyBorder="1" applyAlignment="1">
      <alignment horizontal="center" wrapText="1"/>
    </xf>
    <xf numFmtId="165" fontId="7" fillId="10" borderId="40" xfId="0" applyNumberFormat="1" applyFont="1" applyFill="1" applyBorder="1" applyAlignment="1">
      <alignment horizontal="center" vertical="center" wrapText="1"/>
    </xf>
    <xf numFmtId="165" fontId="16" fillId="16" borderId="32" xfId="0" applyNumberFormat="1" applyFont="1" applyFill="1" applyBorder="1" applyAlignment="1">
      <alignment wrapText="1"/>
    </xf>
    <xf numFmtId="0" fontId="18" fillId="10" borderId="32" xfId="0" applyFont="1" applyFill="1" applyBorder="1" applyAlignment="1">
      <alignment wrapText="1"/>
    </xf>
    <xf numFmtId="0" fontId="19" fillId="0" borderId="0" xfId="0" applyFont="1"/>
    <xf numFmtId="0" fontId="20" fillId="0" borderId="0" xfId="0" applyFont="1" applyAlignment="1">
      <alignment horizontal="left"/>
    </xf>
    <xf numFmtId="0" fontId="21" fillId="0" borderId="0" xfId="0" applyFont="1"/>
    <xf numFmtId="3" fontId="3" fillId="5" borderId="32" xfId="0" applyNumberFormat="1" applyFont="1" applyFill="1" applyBorder="1"/>
    <xf numFmtId="0" fontId="3" fillId="5" borderId="32" xfId="0" applyFont="1" applyFill="1" applyBorder="1"/>
    <xf numFmtId="4" fontId="3" fillId="0" borderId="0" xfId="0" applyNumberFormat="1" applyFont="1"/>
    <xf numFmtId="0" fontId="3" fillId="18" borderId="32" xfId="0" applyFont="1" applyFill="1" applyBorder="1"/>
    <xf numFmtId="3" fontId="3" fillId="0" borderId="0" xfId="0" applyNumberFormat="1" applyFont="1"/>
    <xf numFmtId="0" fontId="22" fillId="0" borderId="12" xfId="0" applyFont="1" applyBorder="1"/>
    <xf numFmtId="0" fontId="1" fillId="0" borderId="0" xfId="0" applyFont="1" applyAlignment="1">
      <alignment horizontal="center"/>
    </xf>
    <xf numFmtId="0" fontId="0" fillId="0" borderId="0" xfId="0"/>
    <xf numFmtId="1" fontId="4" fillId="2" borderId="1" xfId="0" applyNumberFormat="1" applyFont="1" applyFill="1" applyBorder="1" applyAlignment="1">
      <alignment horizontal="center" vertical="center" wrapText="1"/>
    </xf>
    <xf numFmtId="0" fontId="5" fillId="0" borderId="2" xfId="0" applyFont="1" applyBorder="1"/>
    <xf numFmtId="1" fontId="7" fillId="3" borderId="4" xfId="0" applyNumberFormat="1" applyFont="1" applyFill="1" applyBorder="1" applyAlignment="1">
      <alignment horizontal="center" vertical="center" wrapText="1"/>
    </xf>
    <xf numFmtId="0" fontId="5" fillId="0" borderId="5" xfId="0" applyFont="1" applyBorder="1"/>
    <xf numFmtId="0" fontId="5" fillId="0" borderId="6" xfId="0" applyFont="1" applyBorder="1"/>
    <xf numFmtId="1" fontId="4" fillId="4" borderId="4" xfId="0" applyNumberFormat="1" applyFont="1" applyFill="1" applyBorder="1" applyAlignment="1">
      <alignment horizontal="center" vertical="center" wrapText="1"/>
    </xf>
    <xf numFmtId="1" fontId="4" fillId="5" borderId="4" xfId="0" applyNumberFormat="1" applyFont="1" applyFill="1" applyBorder="1" applyAlignment="1">
      <alignment horizontal="center" vertical="center" wrapText="1"/>
    </xf>
    <xf numFmtId="1" fontId="4" fillId="6" borderId="4" xfId="0" applyNumberFormat="1" applyFont="1" applyFill="1" applyBorder="1" applyAlignment="1">
      <alignment horizontal="center" vertical="center" wrapText="1"/>
    </xf>
    <xf numFmtId="0" fontId="11" fillId="7" borderId="7" xfId="0" applyFont="1" applyFill="1" applyBorder="1" applyAlignment="1">
      <alignment horizontal="center" vertical="center" wrapText="1"/>
    </xf>
    <xf numFmtId="0" fontId="5" fillId="0" borderId="8" xfId="0" applyFont="1" applyBorder="1"/>
    <xf numFmtId="0" fontId="5" fillId="0" borderId="9" xfId="0" applyFont="1" applyBorder="1"/>
    <xf numFmtId="0" fontId="13" fillId="0" borderId="13" xfId="0" applyFont="1" applyBorder="1" applyAlignment="1">
      <alignment horizontal="center" vertical="center" wrapText="1"/>
    </xf>
    <xf numFmtId="0" fontId="5" fillId="0" borderId="14" xfId="0" applyFont="1" applyBorder="1"/>
    <xf numFmtId="0" fontId="13" fillId="9" borderId="7" xfId="0" applyFont="1" applyFill="1" applyBorder="1" applyAlignment="1">
      <alignment horizontal="center" vertical="center" wrapText="1"/>
    </xf>
    <xf numFmtId="1" fontId="7" fillId="3" borderId="18" xfId="0" applyNumberFormat="1" applyFont="1" applyFill="1" applyBorder="1" applyAlignment="1">
      <alignment horizontal="center" vertical="center" wrapText="1"/>
    </xf>
    <xf numFmtId="0" fontId="5" fillId="0" borderId="19" xfId="0" applyFont="1" applyBorder="1"/>
    <xf numFmtId="0" fontId="5" fillId="0" borderId="21" xfId="0" applyFont="1" applyBorder="1"/>
    <xf numFmtId="1" fontId="4" fillId="4" borderId="18" xfId="0" applyNumberFormat="1" applyFont="1" applyFill="1" applyBorder="1" applyAlignment="1">
      <alignment horizontal="center" vertical="center" wrapText="1"/>
    </xf>
    <xf numFmtId="0" fontId="5" fillId="0" borderId="22" xfId="0" applyFont="1" applyBorder="1"/>
    <xf numFmtId="1" fontId="4" fillId="5" borderId="23" xfId="0" applyNumberFormat="1" applyFont="1" applyFill="1" applyBorder="1" applyAlignment="1">
      <alignment horizontal="center" vertical="center" wrapText="1"/>
    </xf>
    <xf numFmtId="1" fontId="4" fillId="6" borderId="23" xfId="0" applyNumberFormat="1" applyFont="1" applyFill="1" applyBorder="1" applyAlignment="1">
      <alignment horizontal="center" vertical="center" wrapText="1"/>
    </xf>
    <xf numFmtId="1" fontId="4" fillId="12" borderId="1" xfId="0" applyNumberFormat="1"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1" fontId="4" fillId="13"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1" fontId="4" fillId="14" borderId="1" xfId="0" applyNumberFormat="1" applyFont="1" applyFill="1" applyBorder="1" applyAlignment="1">
      <alignment horizontal="center" vertical="center" wrapText="1"/>
    </xf>
    <xf numFmtId="1" fontId="7" fillId="11" borderId="18" xfId="0"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0" fontId="5" fillId="0" borderId="30" xfId="0" applyFont="1" applyBorder="1"/>
    <xf numFmtId="1" fontId="7" fillId="11" borderId="24" xfId="0" applyNumberFormat="1" applyFont="1" applyFill="1" applyBorder="1" applyAlignment="1">
      <alignment horizontal="center" vertical="center" wrapText="1"/>
    </xf>
    <xf numFmtId="0" fontId="5" fillId="0" borderId="31" xfId="0" applyFont="1" applyBorder="1"/>
    <xf numFmtId="1" fontId="7" fillId="3" borderId="25" xfId="0" applyNumberFormat="1" applyFont="1" applyFill="1" applyBorder="1" applyAlignment="1">
      <alignment horizontal="center" vertical="center" wrapText="1"/>
    </xf>
    <xf numFmtId="0" fontId="5" fillId="0" borderId="26" xfId="0" applyFont="1" applyBorder="1"/>
    <xf numFmtId="0" fontId="5" fillId="0" borderId="27" xfId="0" applyFont="1" applyBorder="1"/>
    <xf numFmtId="1" fontId="15" fillId="4" borderId="25" xfId="0" applyNumberFormat="1" applyFont="1" applyFill="1" applyBorder="1" applyAlignment="1">
      <alignment horizontal="center" vertical="center" wrapText="1"/>
    </xf>
    <xf numFmtId="1" fontId="15" fillId="5" borderId="25" xfId="0" applyNumberFormat="1" applyFont="1" applyFill="1" applyBorder="1" applyAlignment="1">
      <alignment horizontal="center" vertical="center" wrapText="1"/>
    </xf>
    <xf numFmtId="1" fontId="15" fillId="6" borderId="25" xfId="0" applyNumberFormat="1" applyFont="1" applyFill="1" applyBorder="1" applyAlignment="1">
      <alignment horizontal="center" vertical="center" wrapText="1"/>
    </xf>
    <xf numFmtId="0" fontId="5" fillId="0" borderId="29" xfId="0" applyFont="1" applyBorder="1"/>
    <xf numFmtId="1" fontId="4" fillId="6" borderId="1" xfId="0" applyNumberFormat="1" applyFont="1" applyFill="1" applyBorder="1" applyAlignment="1">
      <alignment horizontal="center" vertical="center" wrapText="1"/>
    </xf>
    <xf numFmtId="1" fontId="4" fillId="15" borderId="1" xfId="0" applyNumberFormat="1" applyFont="1" applyFill="1" applyBorder="1" applyAlignment="1">
      <alignment horizontal="center" vertical="center" wrapText="1"/>
    </xf>
    <xf numFmtId="0" fontId="7" fillId="10" borderId="4" xfId="0" applyFont="1" applyFill="1" applyBorder="1" applyAlignment="1">
      <alignment horizontal="left" vertical="center" wrapText="1"/>
    </xf>
    <xf numFmtId="0" fontId="5" fillId="0" borderId="38" xfId="0" applyFont="1" applyBorder="1"/>
    <xf numFmtId="1" fontId="4" fillId="9" borderId="41" xfId="0" applyNumberFormat="1" applyFont="1" applyFill="1" applyBorder="1" applyAlignment="1">
      <alignment horizontal="center" vertical="center" wrapText="1"/>
    </xf>
    <xf numFmtId="0" fontId="5" fillId="0" borderId="42" xfId="0" applyFont="1" applyBorder="1"/>
    <xf numFmtId="0" fontId="5" fillId="0" borderId="43" xfId="0" applyFont="1" applyBorder="1"/>
    <xf numFmtId="0" fontId="5" fillId="0" borderId="44" xfId="0" applyFont="1" applyBorder="1"/>
    <xf numFmtId="0" fontId="5" fillId="0" borderId="45" xfId="0" applyFont="1" applyBorder="1"/>
    <xf numFmtId="0" fontId="5" fillId="0" borderId="46" xfId="0" applyFont="1" applyBorder="1"/>
    <xf numFmtId="0" fontId="5" fillId="0" borderId="47" xfId="0" applyFont="1" applyBorder="1"/>
    <xf numFmtId="0" fontId="5" fillId="0" borderId="48" xfId="0" applyFont="1" applyBorder="1"/>
    <xf numFmtId="0" fontId="7" fillId="10" borderId="35" xfId="0" applyFont="1" applyFill="1" applyBorder="1" applyAlignment="1">
      <alignment horizontal="center" vertical="center" wrapText="1"/>
    </xf>
    <xf numFmtId="0" fontId="5" fillId="0" borderId="37" xfId="0" applyFont="1" applyBorder="1"/>
    <xf numFmtId="1" fontId="7" fillId="3" borderId="36" xfId="0" applyNumberFormat="1" applyFont="1" applyFill="1" applyBorder="1" applyAlignment="1">
      <alignment horizontal="center" vertical="center" wrapText="1"/>
    </xf>
    <xf numFmtId="1" fontId="15" fillId="4" borderId="36" xfId="0" applyNumberFormat="1" applyFont="1" applyFill="1" applyBorder="1" applyAlignment="1">
      <alignment horizontal="center" vertical="center" wrapText="1"/>
    </xf>
    <xf numFmtId="1" fontId="15" fillId="5" borderId="36" xfId="0" applyNumberFormat="1" applyFont="1" applyFill="1" applyBorder="1" applyAlignment="1">
      <alignment horizontal="center" vertical="center" wrapText="1"/>
    </xf>
    <xf numFmtId="1" fontId="15" fillId="6" borderId="3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oneCellAnchor>
    <xdr:from>
      <xdr:col>3</xdr:col>
      <xdr:colOff>28575</xdr:colOff>
      <xdr:row>25</xdr:row>
      <xdr:rowOff>9525</xdr:rowOff>
    </xdr:from>
    <xdr:ext cx="3076575" cy="1724025"/>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47625</xdr:colOff>
      <xdr:row>46</xdr:row>
      <xdr:rowOff>85725</xdr:rowOff>
    </xdr:from>
    <xdr:ext cx="6305550" cy="327660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95250</xdr:colOff>
      <xdr:row>71</xdr:row>
      <xdr:rowOff>57150</xdr:rowOff>
    </xdr:from>
    <xdr:ext cx="3343275" cy="6667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19050</xdr:colOff>
      <xdr:row>45</xdr:row>
      <xdr:rowOff>9525</xdr:rowOff>
    </xdr:from>
    <xdr:ext cx="5676900" cy="3914775"/>
    <xdr:pic>
      <xdr:nvPicPr>
        <xdr:cNvPr id="2" name="image5.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304800</xdr:colOff>
      <xdr:row>50</xdr:row>
      <xdr:rowOff>152400</xdr:rowOff>
    </xdr:from>
    <xdr:ext cx="866775" cy="447675"/>
    <xdr:pic>
      <xdr:nvPicPr>
        <xdr:cNvPr id="3" name="image8.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257175</xdr:colOff>
      <xdr:row>44</xdr:row>
      <xdr:rowOff>171450</xdr:rowOff>
    </xdr:from>
    <xdr:ext cx="5638800" cy="3924300"/>
    <xdr:pic>
      <xdr:nvPicPr>
        <xdr:cNvPr id="4" name="image1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13</xdr:col>
      <xdr:colOff>571500</xdr:colOff>
      <xdr:row>50</xdr:row>
      <xdr:rowOff>123825</xdr:rowOff>
    </xdr:from>
    <xdr:ext cx="857250" cy="447675"/>
    <xdr:pic>
      <xdr:nvPicPr>
        <xdr:cNvPr id="5" name="image14.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15</xdr:col>
      <xdr:colOff>828675</xdr:colOff>
      <xdr:row>45</xdr:row>
      <xdr:rowOff>19050</xdr:rowOff>
    </xdr:from>
    <xdr:ext cx="5715000" cy="3829050"/>
    <xdr:pic>
      <xdr:nvPicPr>
        <xdr:cNvPr id="6" name="image6.pn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19</xdr:col>
      <xdr:colOff>771525</xdr:colOff>
      <xdr:row>50</xdr:row>
      <xdr:rowOff>114300</xdr:rowOff>
    </xdr:from>
    <xdr:ext cx="876300" cy="447675"/>
    <xdr:pic>
      <xdr:nvPicPr>
        <xdr:cNvPr id="7" name="image11.png">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7</xdr:col>
      <xdr:colOff>342900</xdr:colOff>
      <xdr:row>50</xdr:row>
      <xdr:rowOff>38100</xdr:rowOff>
    </xdr:from>
    <xdr:ext cx="495300" cy="933450"/>
    <xdr:pic>
      <xdr:nvPicPr>
        <xdr:cNvPr id="8" name="image16.png">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14</xdr:col>
      <xdr:colOff>581025</xdr:colOff>
      <xdr:row>50</xdr:row>
      <xdr:rowOff>28575</xdr:rowOff>
    </xdr:from>
    <xdr:ext cx="457200" cy="933450"/>
    <xdr:pic>
      <xdr:nvPicPr>
        <xdr:cNvPr id="9" name="image16.png">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21</xdr:col>
      <xdr:colOff>9525</xdr:colOff>
      <xdr:row>49</xdr:row>
      <xdr:rowOff>133350</xdr:rowOff>
    </xdr:from>
    <xdr:ext cx="533400" cy="942975"/>
    <xdr:pic>
      <xdr:nvPicPr>
        <xdr:cNvPr id="10" name="image16.png">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22</xdr:col>
      <xdr:colOff>9525</xdr:colOff>
      <xdr:row>45</xdr:row>
      <xdr:rowOff>104775</xdr:rowOff>
    </xdr:from>
    <xdr:ext cx="5686425" cy="3829050"/>
    <xdr:pic>
      <xdr:nvPicPr>
        <xdr:cNvPr id="11" name="image9.png">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27</xdr:col>
      <xdr:colOff>285750</xdr:colOff>
      <xdr:row>51</xdr:row>
      <xdr:rowOff>28575</xdr:rowOff>
    </xdr:from>
    <xdr:ext cx="847725" cy="447675"/>
    <xdr:pic>
      <xdr:nvPicPr>
        <xdr:cNvPr id="12" name="image13.png">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28</xdr:col>
      <xdr:colOff>304800</xdr:colOff>
      <xdr:row>51</xdr:row>
      <xdr:rowOff>38100</xdr:rowOff>
    </xdr:from>
    <xdr:ext cx="542925" cy="933450"/>
    <xdr:pic>
      <xdr:nvPicPr>
        <xdr:cNvPr id="13" name="image16.png">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95250</xdr:colOff>
      <xdr:row>0</xdr:row>
      <xdr:rowOff>95250</xdr:rowOff>
    </xdr:from>
    <xdr:ext cx="9372600" cy="6353175"/>
    <xdr:pic>
      <xdr:nvPicPr>
        <xdr:cNvPr id="14" name="image7.png">
          <a:extLst>
            <a:ext uri="{FF2B5EF4-FFF2-40B4-BE49-F238E27FC236}">
              <a16:creationId xmlns:a16="http://schemas.microsoft.com/office/drawing/2014/main" id="{00000000-0008-0000-0500-00000E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10</xdr:col>
      <xdr:colOff>609600</xdr:colOff>
      <xdr:row>9</xdr:row>
      <xdr:rowOff>152400</xdr:rowOff>
    </xdr:from>
    <xdr:ext cx="1466850" cy="762000"/>
    <xdr:pic>
      <xdr:nvPicPr>
        <xdr:cNvPr id="15" name="image15.png">
          <a:extLst>
            <a:ext uri="{FF2B5EF4-FFF2-40B4-BE49-F238E27FC236}">
              <a16:creationId xmlns:a16="http://schemas.microsoft.com/office/drawing/2014/main" id="{00000000-0008-0000-0500-00000F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12</xdr:col>
      <xdr:colOff>371475</xdr:colOff>
      <xdr:row>9</xdr:row>
      <xdr:rowOff>57150</xdr:rowOff>
    </xdr:from>
    <xdr:ext cx="981075" cy="1333500"/>
    <xdr:pic>
      <xdr:nvPicPr>
        <xdr:cNvPr id="16" name="image16.png">
          <a:extLst>
            <a:ext uri="{FF2B5EF4-FFF2-40B4-BE49-F238E27FC236}">
              <a16:creationId xmlns:a16="http://schemas.microsoft.com/office/drawing/2014/main" id="{00000000-0008-0000-0500-000010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876300</xdr:colOff>
      <xdr:row>10</xdr:row>
      <xdr:rowOff>123825</xdr:rowOff>
    </xdr:from>
    <xdr:ext cx="6496050" cy="3067050"/>
    <xdr:pic>
      <xdr:nvPicPr>
        <xdr:cNvPr id="2" name="image4.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1066800</xdr:colOff>
      <xdr:row>10</xdr:row>
      <xdr:rowOff>85725</xdr:rowOff>
    </xdr:from>
    <xdr:ext cx="6838950" cy="4095750"/>
    <xdr:pic>
      <xdr:nvPicPr>
        <xdr:cNvPr id="2" name="image10.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inegi.org.mx/programas/intercensal/2015/default.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inegi.org.mx/sistemas/panorama2015/web/Contenido.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N1000"/>
  <sheetViews>
    <sheetView showGridLines="0" tabSelected="1" workbookViewId="0"/>
  </sheetViews>
  <sheetFormatPr defaultColWidth="12.625" defaultRowHeight="15" customHeight="1" x14ac:dyDescent="0.2"/>
  <cols>
    <col min="1" max="1" width="10.625" customWidth="1"/>
    <col min="2" max="2" width="4" customWidth="1"/>
    <col min="3" max="26" width="10.625" customWidth="1"/>
  </cols>
  <sheetData>
    <row r="1" spans="2:9" ht="13.5" customHeight="1" x14ac:dyDescent="0.2"/>
    <row r="2" spans="2:9" ht="13.5" customHeight="1" x14ac:dyDescent="0.3">
      <c r="B2" s="85" t="s">
        <v>0</v>
      </c>
      <c r="C2" s="86"/>
      <c r="D2" s="86"/>
      <c r="E2" s="86"/>
      <c r="F2" s="86"/>
      <c r="G2" s="86"/>
      <c r="H2" s="86"/>
      <c r="I2" s="86"/>
    </row>
    <row r="3" spans="2:9" ht="27" customHeight="1" x14ac:dyDescent="0.2"/>
    <row r="4" spans="2:9" ht="13.5" customHeight="1" x14ac:dyDescent="0.2">
      <c r="B4" s="1" t="s">
        <v>1</v>
      </c>
      <c r="C4" s="1"/>
      <c r="D4" s="1"/>
      <c r="E4" s="1"/>
    </row>
    <row r="5" spans="2:9" ht="13.5" customHeight="1" x14ac:dyDescent="0.25">
      <c r="B5" s="1" t="s">
        <v>2</v>
      </c>
      <c r="C5" s="1"/>
      <c r="D5" s="1"/>
      <c r="E5" s="1"/>
    </row>
    <row r="6" spans="2:9" ht="13.5" customHeight="1" x14ac:dyDescent="0.2"/>
    <row r="7" spans="2:9" ht="13.5" customHeight="1" x14ac:dyDescent="0.25">
      <c r="B7" s="2" t="s">
        <v>3</v>
      </c>
    </row>
    <row r="8" spans="2:9" ht="13.5" customHeight="1" x14ac:dyDescent="0.2"/>
    <row r="9" spans="2:9" ht="13.5" customHeight="1" x14ac:dyDescent="0.2">
      <c r="B9" s="2" t="s">
        <v>4</v>
      </c>
    </row>
    <row r="10" spans="2:9" ht="13.5" customHeight="1" x14ac:dyDescent="0.2"/>
    <row r="11" spans="2:9" ht="13.5" customHeight="1" x14ac:dyDescent="0.2"/>
    <row r="12" spans="2:9" ht="13.5" customHeight="1" x14ac:dyDescent="0.2">
      <c r="B12" s="3">
        <v>1</v>
      </c>
      <c r="C12" s="2" t="s">
        <v>5</v>
      </c>
    </row>
    <row r="13" spans="2:9" ht="13.5" customHeight="1" x14ac:dyDescent="0.2">
      <c r="C13" s="2" t="s">
        <v>6</v>
      </c>
    </row>
    <row r="14" spans="2:9" ht="13.5" customHeight="1" x14ac:dyDescent="0.2"/>
    <row r="15" spans="2:9" ht="13.5" customHeight="1" x14ac:dyDescent="0.2">
      <c r="B15" s="3">
        <v>2</v>
      </c>
      <c r="C15" s="2" t="s">
        <v>7</v>
      </c>
    </row>
    <row r="16" spans="2:9" ht="13.5" customHeight="1" x14ac:dyDescent="0.2">
      <c r="C16" s="87" t="s">
        <v>8</v>
      </c>
      <c r="D16" s="88"/>
    </row>
    <row r="17" spans="3:4" ht="13.5" customHeight="1" x14ac:dyDescent="0.25">
      <c r="C17" s="4" t="s">
        <v>9</v>
      </c>
      <c r="D17" s="5" t="s">
        <v>10</v>
      </c>
    </row>
    <row r="18" spans="3:4" ht="13.5" customHeight="1" x14ac:dyDescent="0.2">
      <c r="C18" s="5"/>
      <c r="D18" s="5" t="s">
        <v>11</v>
      </c>
    </row>
    <row r="19" spans="3:4" ht="13.5" customHeight="1" x14ac:dyDescent="0.2"/>
    <row r="20" spans="3:4" ht="13.5" customHeight="1" x14ac:dyDescent="0.2">
      <c r="C20" s="2" t="s">
        <v>12</v>
      </c>
    </row>
    <row r="21" spans="3:4" ht="13.5" customHeight="1" x14ac:dyDescent="0.2">
      <c r="C21" s="2" t="s">
        <v>13</v>
      </c>
    </row>
    <row r="22" spans="3:4" ht="13.5" customHeight="1" x14ac:dyDescent="0.2">
      <c r="C22" s="2" t="s">
        <v>14</v>
      </c>
    </row>
    <row r="23" spans="3:4" ht="13.5" customHeight="1" x14ac:dyDescent="0.2"/>
    <row r="24" spans="3:4" ht="13.5" customHeight="1" x14ac:dyDescent="0.2">
      <c r="C24" s="2" t="s">
        <v>15</v>
      </c>
    </row>
    <row r="25" spans="3:4" ht="13.5" customHeight="1" x14ac:dyDescent="0.2"/>
    <row r="26" spans="3:4" ht="13.5" customHeight="1" x14ac:dyDescent="0.2"/>
    <row r="27" spans="3:4" ht="13.5" customHeight="1" x14ac:dyDescent="0.2"/>
    <row r="28" spans="3:4" ht="13.5" customHeight="1" x14ac:dyDescent="0.2"/>
    <row r="29" spans="3:4" ht="13.5" customHeight="1" x14ac:dyDescent="0.2"/>
    <row r="30" spans="3:4" ht="13.5" customHeight="1" x14ac:dyDescent="0.2"/>
    <row r="31" spans="3:4" ht="13.5" customHeight="1" x14ac:dyDescent="0.2"/>
    <row r="32" spans="3:4" ht="13.5" customHeight="1" x14ac:dyDescent="0.2"/>
    <row r="33" spans="2:7" ht="13.5" customHeight="1" x14ac:dyDescent="0.2"/>
    <row r="34" spans="2:7" ht="13.5" customHeight="1" x14ac:dyDescent="0.2"/>
    <row r="35" spans="2:7" ht="13.5" customHeight="1" x14ac:dyDescent="0.2"/>
    <row r="36" spans="2:7" ht="13.5" customHeight="1" x14ac:dyDescent="0.2"/>
    <row r="37" spans="2:7" ht="13.5" customHeight="1" x14ac:dyDescent="0.2">
      <c r="B37" s="3"/>
      <c r="C37" s="2" t="s">
        <v>16</v>
      </c>
    </row>
    <row r="38" spans="2:7" ht="13.5" customHeight="1" x14ac:dyDescent="0.2">
      <c r="C38" s="89" t="s">
        <v>17</v>
      </c>
      <c r="D38" s="90"/>
      <c r="E38" s="90"/>
      <c r="F38" s="90"/>
      <c r="G38" s="91"/>
    </row>
    <row r="39" spans="2:7" ht="13.5" customHeight="1" x14ac:dyDescent="0.2">
      <c r="C39" s="92" t="s">
        <v>18</v>
      </c>
      <c r="D39" s="90"/>
      <c r="E39" s="90"/>
      <c r="F39" s="90"/>
      <c r="G39" s="91"/>
    </row>
    <row r="40" spans="2:7" ht="13.5" customHeight="1" x14ac:dyDescent="0.2">
      <c r="C40" s="93" t="s">
        <v>19</v>
      </c>
      <c r="D40" s="90"/>
      <c r="E40" s="90"/>
      <c r="F40" s="90"/>
      <c r="G40" s="91"/>
    </row>
    <row r="41" spans="2:7" ht="13.5" customHeight="1" x14ac:dyDescent="0.2">
      <c r="C41" s="94" t="s">
        <v>20</v>
      </c>
      <c r="D41" s="90"/>
      <c r="E41" s="90"/>
      <c r="F41" s="90"/>
      <c r="G41" s="91"/>
    </row>
    <row r="42" spans="2:7" ht="13.5" customHeight="1" x14ac:dyDescent="0.2"/>
    <row r="43" spans="2:7" ht="13.5" customHeight="1" x14ac:dyDescent="0.2"/>
    <row r="44" spans="2:7" ht="13.5" customHeight="1" x14ac:dyDescent="0.2">
      <c r="B44" s="6">
        <v>3</v>
      </c>
      <c r="C44" s="2" t="s">
        <v>21</v>
      </c>
    </row>
    <row r="45" spans="2:7" ht="13.5" customHeight="1" x14ac:dyDescent="0.2"/>
    <row r="46" spans="2:7" ht="13.5" customHeight="1" x14ac:dyDescent="0.2">
      <c r="B46" s="6">
        <v>4</v>
      </c>
      <c r="C46" s="2" t="s">
        <v>22</v>
      </c>
    </row>
    <row r="47" spans="2:7" ht="13.5" customHeight="1" x14ac:dyDescent="0.2"/>
    <row r="48" spans="2:7" ht="13.5" customHeight="1" x14ac:dyDescent="0.2"/>
    <row r="49" spans="11:14" ht="13.5" customHeight="1" x14ac:dyDescent="0.2">
      <c r="K49" s="2" t="s">
        <v>23</v>
      </c>
    </row>
    <row r="50" spans="11:14" ht="13.5" customHeight="1" x14ac:dyDescent="0.2"/>
    <row r="51" spans="11:14" ht="13.5" customHeight="1" x14ac:dyDescent="0.2"/>
    <row r="52" spans="11:14" ht="13.5" customHeight="1" x14ac:dyDescent="0.2">
      <c r="K52" s="2" t="s">
        <v>24</v>
      </c>
      <c r="L52" s="2"/>
      <c r="M52" s="2"/>
      <c r="N52" s="2"/>
    </row>
    <row r="53" spans="11:14" ht="13.5" customHeight="1" x14ac:dyDescent="0.2"/>
    <row r="54" spans="11:14" ht="13.5" customHeight="1" x14ac:dyDescent="0.2"/>
    <row r="55" spans="11:14" ht="13.5" customHeight="1" x14ac:dyDescent="0.2"/>
    <row r="56" spans="11:14" ht="13.5" customHeight="1" x14ac:dyDescent="0.2">
      <c r="K56" s="2" t="s">
        <v>25</v>
      </c>
      <c r="L56" s="2"/>
      <c r="M56" s="2"/>
      <c r="N56" s="2"/>
    </row>
    <row r="57" spans="11:14" ht="13.5" customHeight="1" x14ac:dyDescent="0.2"/>
    <row r="58" spans="11:14" ht="13.5" customHeight="1" x14ac:dyDescent="0.2"/>
    <row r="59" spans="11:14" ht="13.5" customHeight="1" x14ac:dyDescent="0.2"/>
    <row r="60" spans="11:14" ht="13.5" customHeight="1" x14ac:dyDescent="0.2"/>
    <row r="61" spans="11:14" ht="13.5" customHeight="1" x14ac:dyDescent="0.2"/>
    <row r="62" spans="11:14" ht="13.5" customHeight="1" x14ac:dyDescent="0.2">
      <c r="K62" s="2" t="s">
        <v>26</v>
      </c>
    </row>
    <row r="63" spans="11:14" ht="13.5" customHeight="1" x14ac:dyDescent="0.2"/>
    <row r="64" spans="11:14" ht="13.5" customHeight="1" x14ac:dyDescent="0.2"/>
    <row r="65" spans="3:3" ht="13.5" customHeight="1" x14ac:dyDescent="0.2"/>
    <row r="66" spans="3:3" ht="13.5" customHeight="1" x14ac:dyDescent="0.2"/>
    <row r="67" spans="3:3" ht="13.5" customHeight="1" x14ac:dyDescent="0.2"/>
    <row r="68" spans="3:3" ht="13.5" customHeight="1" x14ac:dyDescent="0.2"/>
    <row r="69" spans="3:3" ht="13.5" customHeight="1" x14ac:dyDescent="0.2">
      <c r="C69" s="2" t="s">
        <v>27</v>
      </c>
    </row>
    <row r="70" spans="3:3" ht="13.5" customHeight="1" x14ac:dyDescent="0.2"/>
    <row r="71" spans="3:3" ht="13.5" customHeight="1" x14ac:dyDescent="0.2"/>
    <row r="72" spans="3:3" ht="13.5" customHeight="1" x14ac:dyDescent="0.2"/>
    <row r="73" spans="3:3" ht="13.5" customHeight="1" x14ac:dyDescent="0.2"/>
    <row r="74" spans="3:3" ht="13.5" customHeight="1" x14ac:dyDescent="0.2"/>
    <row r="75" spans="3:3" ht="13.5" customHeight="1" x14ac:dyDescent="0.2"/>
    <row r="76" spans="3:3" ht="13.5" customHeight="1" x14ac:dyDescent="0.2"/>
    <row r="77" spans="3:3" ht="13.5" customHeight="1" x14ac:dyDescent="0.2"/>
    <row r="78" spans="3:3" ht="13.5" customHeight="1" x14ac:dyDescent="0.25">
      <c r="C78" s="7" t="s">
        <v>28</v>
      </c>
    </row>
    <row r="79" spans="3:3" ht="13.5" customHeight="1" x14ac:dyDescent="0.2"/>
    <row r="80" spans="3:3" ht="13.5" customHeight="1" x14ac:dyDescent="0.2"/>
    <row r="81" spans="2:3" ht="13.5" customHeight="1" x14ac:dyDescent="0.25">
      <c r="B81" s="6">
        <v>5</v>
      </c>
      <c r="C81" s="8" t="s">
        <v>29</v>
      </c>
    </row>
    <row r="82" spans="2:3" ht="13.5" customHeight="1" x14ac:dyDescent="0.2"/>
    <row r="83" spans="2:3" ht="13.5" customHeight="1" x14ac:dyDescent="0.2"/>
    <row r="84" spans="2:3" ht="13.5" customHeight="1" x14ac:dyDescent="0.2">
      <c r="B84" s="6">
        <v>6</v>
      </c>
      <c r="C84" s="2" t="s">
        <v>30</v>
      </c>
    </row>
    <row r="85" spans="2:3" ht="13.5" customHeight="1" x14ac:dyDescent="0.2">
      <c r="C85" s="2" t="s">
        <v>31</v>
      </c>
    </row>
    <row r="86" spans="2:3" ht="13.5" customHeight="1" x14ac:dyDescent="0.2"/>
    <row r="87" spans="2:3" ht="13.5" customHeight="1" x14ac:dyDescent="0.2"/>
    <row r="88" spans="2:3" ht="13.5" customHeight="1" x14ac:dyDescent="0.2"/>
    <row r="89" spans="2:3" ht="13.5" customHeight="1" x14ac:dyDescent="0.2"/>
    <row r="90" spans="2:3" ht="13.5" customHeight="1" x14ac:dyDescent="0.2"/>
    <row r="91" spans="2:3" ht="13.5" customHeight="1" x14ac:dyDescent="0.2"/>
    <row r="92" spans="2:3" ht="13.5" customHeight="1" x14ac:dyDescent="0.2"/>
    <row r="93" spans="2:3" ht="13.5" customHeight="1" x14ac:dyDescent="0.2"/>
    <row r="94" spans="2:3" ht="13.5" customHeight="1" x14ac:dyDescent="0.2"/>
    <row r="95" spans="2:3" ht="13.5" customHeight="1" x14ac:dyDescent="0.2"/>
    <row r="96" spans="2:3"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mergeCells count="6">
    <mergeCell ref="C41:G41"/>
    <mergeCell ref="B2:I2"/>
    <mergeCell ref="C16:D16"/>
    <mergeCell ref="C38:G38"/>
    <mergeCell ref="C39:G39"/>
    <mergeCell ref="C40:G40"/>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00"/>
  <sheetViews>
    <sheetView workbookViewId="0"/>
  </sheetViews>
  <sheetFormatPr defaultColWidth="12.625" defaultRowHeight="15" customHeight="1" x14ac:dyDescent="0.2"/>
  <cols>
    <col min="1" max="1" width="23.5" customWidth="1"/>
    <col min="2" max="2" width="8" customWidth="1"/>
    <col min="3" max="3" width="22.25" customWidth="1"/>
    <col min="4" max="4" width="17.25" customWidth="1"/>
    <col min="5" max="5" width="12.625" customWidth="1"/>
    <col min="6" max="6" width="12.875" customWidth="1"/>
    <col min="7" max="7" width="13.75" customWidth="1"/>
    <col min="8" max="8" width="12.5" customWidth="1"/>
    <col min="9" max="9" width="8" customWidth="1"/>
    <col min="10" max="10" width="13.125" customWidth="1"/>
    <col min="11" max="11" width="8" customWidth="1"/>
    <col min="12" max="12" width="127.375" customWidth="1"/>
    <col min="13" max="14" width="8" customWidth="1"/>
    <col min="15" max="15" width="9.125" customWidth="1"/>
    <col min="16" max="26" width="8" customWidth="1"/>
  </cols>
  <sheetData>
    <row r="1" spans="1:18" ht="13.5" customHeight="1" x14ac:dyDescent="0.25">
      <c r="L1" s="78" t="s">
        <v>133</v>
      </c>
    </row>
    <row r="2" spans="1:18" ht="13.5" customHeight="1" x14ac:dyDescent="0.2">
      <c r="C2" s="6" t="s">
        <v>132</v>
      </c>
      <c r="D2" s="6" t="s">
        <v>319</v>
      </c>
      <c r="E2" s="6" t="s">
        <v>320</v>
      </c>
      <c r="F2" s="6" t="s">
        <v>321</v>
      </c>
    </row>
    <row r="3" spans="1:18" ht="13.5" customHeight="1" x14ac:dyDescent="0.2">
      <c r="A3" s="6" t="s">
        <v>250</v>
      </c>
      <c r="B3" s="6" t="s">
        <v>322</v>
      </c>
      <c r="C3" s="79" t="s">
        <v>323</v>
      </c>
      <c r="D3" s="80" t="s">
        <v>324</v>
      </c>
      <c r="G3" s="6" t="s">
        <v>325</v>
      </c>
    </row>
    <row r="4" spans="1:18" ht="13.5" customHeight="1" x14ac:dyDescent="0.2">
      <c r="A4" s="6" t="s">
        <v>251</v>
      </c>
      <c r="B4" s="6" t="s">
        <v>326</v>
      </c>
      <c r="C4" s="81">
        <v>52510011.119999997</v>
      </c>
      <c r="G4" s="6" t="s">
        <v>327</v>
      </c>
    </row>
    <row r="5" spans="1:18" ht="13.5" customHeight="1" x14ac:dyDescent="0.2">
      <c r="A5" s="6" t="s">
        <v>252</v>
      </c>
      <c r="B5" s="82" t="s">
        <v>328</v>
      </c>
      <c r="C5" s="83">
        <v>52596234</v>
      </c>
      <c r="D5" s="6" t="s">
        <v>329</v>
      </c>
      <c r="G5" s="6" t="s">
        <v>330</v>
      </c>
    </row>
    <row r="6" spans="1:18" ht="13.5" customHeight="1" x14ac:dyDescent="0.2">
      <c r="A6" s="6" t="s">
        <v>253</v>
      </c>
      <c r="B6" s="82" t="s">
        <v>331</v>
      </c>
      <c r="C6" s="83">
        <v>40881583</v>
      </c>
      <c r="G6" s="6" t="s">
        <v>332</v>
      </c>
    </row>
    <row r="7" spans="1:18" ht="13.5" customHeight="1" x14ac:dyDescent="0.2">
      <c r="A7" s="6" t="s">
        <v>254</v>
      </c>
      <c r="B7" s="82" t="s">
        <v>333</v>
      </c>
      <c r="C7" s="80" t="s">
        <v>334</v>
      </c>
      <c r="D7" s="80"/>
      <c r="G7" s="6" t="s">
        <v>335</v>
      </c>
    </row>
    <row r="8" spans="1:18" ht="13.5" customHeight="1" x14ac:dyDescent="0.2">
      <c r="A8" s="6" t="s">
        <v>255</v>
      </c>
      <c r="B8" s="82" t="s">
        <v>336</v>
      </c>
      <c r="C8" s="83">
        <v>31840408</v>
      </c>
      <c r="D8" s="6" t="s">
        <v>324</v>
      </c>
      <c r="G8" s="6" t="s">
        <v>337</v>
      </c>
    </row>
    <row r="9" spans="1:18" ht="13.5" customHeight="1" x14ac:dyDescent="0.2">
      <c r="A9" s="6" t="s">
        <v>256</v>
      </c>
      <c r="B9" s="82" t="s">
        <v>338</v>
      </c>
      <c r="C9" s="83">
        <v>40881583</v>
      </c>
      <c r="D9" s="82"/>
      <c r="G9" s="6" t="s">
        <v>339</v>
      </c>
    </row>
    <row r="10" spans="1:18" ht="13.5" customHeight="1" x14ac:dyDescent="0.2">
      <c r="A10" s="6" t="s">
        <v>257</v>
      </c>
      <c r="B10" s="82" t="s">
        <v>340</v>
      </c>
      <c r="C10" s="83">
        <v>152177434</v>
      </c>
      <c r="G10" s="6" t="s">
        <v>341</v>
      </c>
    </row>
    <row r="11" spans="1:18" ht="13.5" customHeight="1" x14ac:dyDescent="0.2">
      <c r="A11" s="6" t="s">
        <v>258</v>
      </c>
      <c r="B11" s="82" t="s">
        <v>342</v>
      </c>
      <c r="C11" s="83">
        <v>1416714311</v>
      </c>
      <c r="G11" s="6" t="s">
        <v>343</v>
      </c>
      <c r="R11" s="83"/>
    </row>
    <row r="12" spans="1:18" ht="13.5" customHeight="1" x14ac:dyDescent="0.2">
      <c r="A12" s="6" t="s">
        <v>259</v>
      </c>
      <c r="B12" s="82" t="s">
        <v>344</v>
      </c>
      <c r="C12" s="83">
        <v>91742787</v>
      </c>
      <c r="G12" s="6" t="s">
        <v>345</v>
      </c>
    </row>
    <row r="13" spans="1:18" ht="13.5" customHeight="1" x14ac:dyDescent="0.2">
      <c r="A13" s="6" t="s">
        <v>260</v>
      </c>
      <c r="B13" s="82" t="s">
        <v>346</v>
      </c>
      <c r="C13" s="83">
        <v>226374661</v>
      </c>
      <c r="D13" s="6" t="s">
        <v>324</v>
      </c>
      <c r="G13" s="6" t="s">
        <v>347</v>
      </c>
    </row>
    <row r="14" spans="1:18" ht="13.5" customHeight="1" x14ac:dyDescent="0.2">
      <c r="A14" s="6" t="s">
        <v>261</v>
      </c>
      <c r="B14" s="82" t="s">
        <v>348</v>
      </c>
      <c r="C14" s="81">
        <v>51777.8</v>
      </c>
      <c r="G14" s="6" t="s">
        <v>349</v>
      </c>
    </row>
    <row r="15" spans="1:18" ht="13.5" customHeight="1" x14ac:dyDescent="0.2">
      <c r="A15" s="6" t="s">
        <v>262</v>
      </c>
      <c r="B15" s="82" t="s">
        <v>350</v>
      </c>
      <c r="C15" s="83">
        <v>126396780</v>
      </c>
      <c r="G15" s="6" t="s">
        <v>351</v>
      </c>
    </row>
    <row r="16" spans="1:18" ht="13.5" customHeight="1" x14ac:dyDescent="0.2">
      <c r="A16" s="6" t="s">
        <v>263</v>
      </c>
      <c r="B16" s="82" t="s">
        <v>352</v>
      </c>
      <c r="C16" s="83">
        <v>681294098</v>
      </c>
      <c r="G16" s="6" t="s">
        <v>353</v>
      </c>
    </row>
    <row r="17" spans="1:7" ht="13.5" customHeight="1" x14ac:dyDescent="0.2">
      <c r="A17" s="6" t="s">
        <v>264</v>
      </c>
      <c r="B17" s="82" t="s">
        <v>354</v>
      </c>
      <c r="C17" s="83">
        <v>1412937469</v>
      </c>
      <c r="G17" s="6" t="s">
        <v>355</v>
      </c>
    </row>
    <row r="18" spans="1:7" ht="13.5" customHeight="1" x14ac:dyDescent="0.2">
      <c r="A18" s="6" t="s">
        <v>265</v>
      </c>
      <c r="B18" s="82" t="s">
        <v>356</v>
      </c>
      <c r="C18" s="83">
        <v>131579261</v>
      </c>
      <c r="G18" s="6" t="s">
        <v>357</v>
      </c>
    </row>
    <row r="19" spans="1:7" ht="13.5" customHeight="1" x14ac:dyDescent="0.2">
      <c r="A19" s="6" t="s">
        <v>266</v>
      </c>
      <c r="B19" s="6" t="s">
        <v>358</v>
      </c>
      <c r="C19" s="83">
        <v>55147</v>
      </c>
      <c r="G19" s="6" t="s">
        <v>359</v>
      </c>
    </row>
    <row r="20" spans="1:7" ht="13.5" customHeight="1" x14ac:dyDescent="0.2">
      <c r="A20" s="6" t="s">
        <v>267</v>
      </c>
      <c r="B20" s="6" t="s">
        <v>360</v>
      </c>
      <c r="C20" s="83">
        <v>47595469</v>
      </c>
      <c r="D20" s="6" t="s">
        <v>361</v>
      </c>
      <c r="G20" s="6" t="s">
        <v>362</v>
      </c>
    </row>
    <row r="21" spans="1:7" ht="13.5" customHeight="1" x14ac:dyDescent="0.2">
      <c r="A21" s="6" t="s">
        <v>268</v>
      </c>
      <c r="B21" s="6" t="s">
        <v>363</v>
      </c>
      <c r="C21" s="83">
        <v>392075701</v>
      </c>
      <c r="G21" s="6" t="s">
        <v>359</v>
      </c>
    </row>
    <row r="22" spans="1:7" ht="13.5" customHeight="1" x14ac:dyDescent="0.2">
      <c r="A22" s="6" t="s">
        <v>269</v>
      </c>
      <c r="B22" s="6" t="s">
        <v>364</v>
      </c>
      <c r="C22" s="81">
        <v>33788034.25</v>
      </c>
      <c r="G22" s="6" t="s">
        <v>365</v>
      </c>
    </row>
    <row r="23" spans="1:7" ht="13.5" customHeight="1" x14ac:dyDescent="0.2">
      <c r="A23" s="6" t="s">
        <v>270</v>
      </c>
      <c r="B23" s="6" t="s">
        <v>366</v>
      </c>
      <c r="C23" s="83">
        <v>166374859</v>
      </c>
      <c r="D23" s="6" t="s">
        <v>367</v>
      </c>
      <c r="G23" s="84" t="s">
        <v>368</v>
      </c>
    </row>
    <row r="24" spans="1:7" ht="13.5" customHeight="1" x14ac:dyDescent="0.2">
      <c r="A24" s="6" t="s">
        <v>271</v>
      </c>
      <c r="B24" s="6" t="s">
        <v>369</v>
      </c>
      <c r="C24" s="83">
        <v>105525235</v>
      </c>
      <c r="E24" s="83"/>
      <c r="G24" s="6" t="s">
        <v>370</v>
      </c>
    </row>
    <row r="25" spans="1:7" ht="13.5" customHeight="1" x14ac:dyDescent="0.2">
      <c r="A25" s="6" t="s">
        <v>272</v>
      </c>
      <c r="B25" s="6" t="s">
        <v>371</v>
      </c>
      <c r="C25" s="83">
        <v>76567123</v>
      </c>
      <c r="G25" s="6" t="s">
        <v>372</v>
      </c>
    </row>
    <row r="26" spans="1:7" ht="13.5" customHeight="1" x14ac:dyDescent="0.2">
      <c r="A26" s="6" t="s">
        <v>273</v>
      </c>
      <c r="B26" s="6" t="s">
        <v>373</v>
      </c>
      <c r="C26" s="83">
        <v>52590159</v>
      </c>
      <c r="G26" s="6" t="s">
        <v>374</v>
      </c>
    </row>
    <row r="27" spans="1:7" ht="13.5" customHeight="1" x14ac:dyDescent="0.2">
      <c r="A27" s="6" t="s">
        <v>274</v>
      </c>
      <c r="B27" s="6" t="s">
        <v>375</v>
      </c>
      <c r="C27" s="83">
        <v>66139562</v>
      </c>
      <c r="G27" s="6" t="s">
        <v>351</v>
      </c>
    </row>
    <row r="28" spans="1:7" ht="13.5" customHeight="1" x14ac:dyDescent="0.2">
      <c r="A28" s="6" t="s">
        <v>275</v>
      </c>
      <c r="B28" s="6" t="s">
        <v>376</v>
      </c>
      <c r="C28" s="81">
        <v>109408386.39</v>
      </c>
      <c r="G28" s="6" t="s">
        <v>377</v>
      </c>
    </row>
    <row r="29" spans="1:7" ht="13.5" customHeight="1" x14ac:dyDescent="0.2">
      <c r="A29" s="6" t="s">
        <v>276</v>
      </c>
      <c r="B29" s="6" t="s">
        <v>378</v>
      </c>
      <c r="C29" s="83">
        <v>101342510</v>
      </c>
      <c r="D29" s="6" t="s">
        <v>379</v>
      </c>
      <c r="G29" s="6" t="s">
        <v>380</v>
      </c>
    </row>
    <row r="30" spans="1:7" ht="13.5" customHeight="1" x14ac:dyDescent="0.2">
      <c r="A30" s="6" t="s">
        <v>277</v>
      </c>
      <c r="B30" s="6" t="s">
        <v>381</v>
      </c>
      <c r="C30" s="81">
        <v>91613558.079999998</v>
      </c>
      <c r="G30" s="6" t="s">
        <v>382</v>
      </c>
    </row>
    <row r="31" spans="1:7" ht="13.5" customHeight="1" x14ac:dyDescent="0.2">
      <c r="A31" s="6" t="s">
        <v>278</v>
      </c>
      <c r="B31" s="6" t="s">
        <v>383</v>
      </c>
      <c r="C31" s="81">
        <v>70248354</v>
      </c>
      <c r="G31" s="6" t="s">
        <v>384</v>
      </c>
    </row>
    <row r="32" spans="1:7" ht="13.5" customHeight="1" x14ac:dyDescent="0.2">
      <c r="A32" s="6" t="s">
        <v>279</v>
      </c>
      <c r="B32" s="6" t="s">
        <v>385</v>
      </c>
      <c r="C32" s="83">
        <v>47595469</v>
      </c>
      <c r="G32" s="6" t="s">
        <v>335</v>
      </c>
    </row>
    <row r="33" spans="1:7" ht="13.5" customHeight="1" x14ac:dyDescent="0.2">
      <c r="A33" s="6" t="s">
        <v>280</v>
      </c>
      <c r="B33" s="6" t="s">
        <v>386</v>
      </c>
      <c r="C33" s="83">
        <v>109353577</v>
      </c>
      <c r="G33" s="6" t="s">
        <v>359</v>
      </c>
    </row>
    <row r="34" spans="1:7" ht="13.5" customHeight="1" x14ac:dyDescent="0.2">
      <c r="A34" s="6" t="s">
        <v>281</v>
      </c>
      <c r="B34" s="6" t="s">
        <v>387</v>
      </c>
      <c r="C34" s="83">
        <v>44444291</v>
      </c>
      <c r="D34" s="6" t="s">
        <v>388</v>
      </c>
      <c r="G34" s="6" t="s">
        <v>389</v>
      </c>
    </row>
    <row r="35" spans="1:7" ht="13.5" customHeight="1" x14ac:dyDescent="0.2"/>
    <row r="36" spans="1:7" ht="13.5" customHeight="1" x14ac:dyDescent="0.2"/>
    <row r="37" spans="1:7" ht="13.5" customHeight="1" x14ac:dyDescent="0.2"/>
    <row r="38" spans="1:7" ht="13.5" customHeight="1" x14ac:dyDescent="0.2"/>
    <row r="39" spans="1:7" ht="13.5" customHeight="1" x14ac:dyDescent="0.2"/>
    <row r="40" spans="1:7" ht="13.5" customHeight="1" x14ac:dyDescent="0.2"/>
    <row r="41" spans="1:7" ht="13.5" customHeight="1" x14ac:dyDescent="0.2"/>
    <row r="42" spans="1:7" ht="13.5" customHeight="1" x14ac:dyDescent="0.2"/>
    <row r="43" spans="1:7" ht="13.5" customHeight="1" x14ac:dyDescent="0.2"/>
    <row r="44" spans="1:7" ht="13.5" customHeight="1" x14ac:dyDescent="0.2"/>
    <row r="45" spans="1:7" ht="13.5" customHeight="1" x14ac:dyDescent="0.2"/>
    <row r="46" spans="1:7" ht="13.5" customHeight="1" x14ac:dyDescent="0.2"/>
    <row r="47" spans="1:7" ht="13.5" customHeight="1" x14ac:dyDescent="0.2"/>
    <row r="48" spans="1:7"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pane xSplit="1" ySplit="2" topLeftCell="B3" activePane="bottomRight" state="frozen"/>
      <selection pane="topRight" activeCell="B1" sqref="B1"/>
      <selection pane="bottomLeft" activeCell="A3" sqref="A3"/>
      <selection pane="bottomRight" activeCell="B3" sqref="B3"/>
    </sheetView>
  </sheetViews>
  <sheetFormatPr defaultColWidth="12.625" defaultRowHeight="15" customHeight="1" x14ac:dyDescent="0.2"/>
  <cols>
    <col min="1" max="1" width="6.125" customWidth="1"/>
    <col min="2" max="2" width="13.75" customWidth="1"/>
    <col min="3" max="3" width="67.5" customWidth="1"/>
    <col min="4" max="5" width="27.25" customWidth="1"/>
    <col min="6" max="26" width="10.625" customWidth="1"/>
  </cols>
  <sheetData>
    <row r="1" spans="1:26" ht="13.5" customHeight="1" x14ac:dyDescent="0.25">
      <c r="A1" s="95" t="s">
        <v>32</v>
      </c>
      <c r="B1" s="96"/>
      <c r="C1" s="96"/>
      <c r="D1" s="96"/>
      <c r="E1" s="97"/>
      <c r="F1" s="9"/>
      <c r="G1" s="10"/>
      <c r="H1" s="10"/>
      <c r="I1" s="10"/>
      <c r="J1" s="10"/>
      <c r="K1" s="10"/>
      <c r="L1" s="10"/>
      <c r="M1" s="10"/>
      <c r="N1" s="10"/>
      <c r="O1" s="10"/>
      <c r="P1" s="10"/>
      <c r="Q1" s="10"/>
      <c r="R1" s="10"/>
      <c r="S1" s="10"/>
      <c r="T1" s="10"/>
      <c r="U1" s="10"/>
      <c r="V1" s="10"/>
      <c r="W1" s="10"/>
      <c r="X1" s="10"/>
      <c r="Y1" s="10"/>
      <c r="Z1" s="10"/>
    </row>
    <row r="2" spans="1:26" ht="13.5" customHeight="1" x14ac:dyDescent="0.25">
      <c r="A2" s="11" t="s">
        <v>33</v>
      </c>
      <c r="B2" s="11" t="s">
        <v>34</v>
      </c>
      <c r="C2" s="11" t="s">
        <v>35</v>
      </c>
      <c r="D2" s="11" t="s">
        <v>36</v>
      </c>
      <c r="E2" s="11" t="s">
        <v>37</v>
      </c>
      <c r="F2" s="9"/>
      <c r="G2" s="10"/>
      <c r="H2" s="10"/>
      <c r="I2" s="10"/>
      <c r="J2" s="10"/>
      <c r="K2" s="10"/>
      <c r="L2" s="10"/>
      <c r="M2" s="10"/>
      <c r="N2" s="10"/>
      <c r="O2" s="10"/>
      <c r="P2" s="10"/>
      <c r="Q2" s="10"/>
      <c r="R2" s="10"/>
      <c r="S2" s="10"/>
      <c r="T2" s="10"/>
      <c r="U2" s="10"/>
      <c r="V2" s="10"/>
      <c r="W2" s="10"/>
      <c r="X2" s="10"/>
      <c r="Y2" s="10"/>
      <c r="Z2" s="10"/>
    </row>
    <row r="3" spans="1:26" ht="13.5" customHeight="1" x14ac:dyDescent="0.25">
      <c r="A3" s="12">
        <v>1</v>
      </c>
      <c r="B3" s="12">
        <v>20082020</v>
      </c>
      <c r="C3" s="13" t="s">
        <v>38</v>
      </c>
      <c r="D3" s="13" t="s">
        <v>39</v>
      </c>
      <c r="E3" s="13"/>
      <c r="F3" s="9"/>
      <c r="G3" s="10"/>
      <c r="H3" s="10"/>
      <c r="I3" s="10"/>
      <c r="J3" s="10"/>
      <c r="K3" s="10"/>
      <c r="L3" s="10"/>
      <c r="M3" s="10"/>
      <c r="N3" s="10"/>
      <c r="O3" s="10"/>
      <c r="P3" s="10"/>
      <c r="Q3" s="10"/>
      <c r="R3" s="10"/>
      <c r="S3" s="10"/>
      <c r="T3" s="10"/>
      <c r="U3" s="10"/>
      <c r="V3" s="10"/>
      <c r="W3" s="10"/>
      <c r="X3" s="10"/>
      <c r="Y3" s="10"/>
      <c r="Z3" s="10"/>
    </row>
    <row r="4" spans="1:26" ht="13.5" customHeight="1" x14ac:dyDescent="0.25">
      <c r="A4" s="12">
        <v>2</v>
      </c>
      <c r="B4" s="12">
        <v>24082020</v>
      </c>
      <c r="C4" s="13" t="s">
        <v>40</v>
      </c>
      <c r="D4" s="13" t="s">
        <v>41</v>
      </c>
      <c r="E4" s="13"/>
      <c r="F4" s="9"/>
      <c r="G4" s="10"/>
      <c r="H4" s="10"/>
      <c r="I4" s="10"/>
      <c r="J4" s="10"/>
      <c r="K4" s="10"/>
      <c r="L4" s="10"/>
      <c r="M4" s="10"/>
      <c r="N4" s="10"/>
      <c r="O4" s="10"/>
      <c r="P4" s="10"/>
      <c r="Q4" s="10"/>
      <c r="R4" s="10"/>
      <c r="S4" s="10"/>
      <c r="T4" s="10"/>
      <c r="U4" s="10"/>
      <c r="V4" s="10"/>
      <c r="W4" s="10"/>
      <c r="X4" s="10"/>
      <c r="Y4" s="10"/>
      <c r="Z4" s="10"/>
    </row>
    <row r="5" spans="1:26" ht="13.5" customHeight="1" x14ac:dyDescent="0.25">
      <c r="A5" s="12">
        <v>3</v>
      </c>
      <c r="B5" s="12">
        <v>24082020</v>
      </c>
      <c r="C5" s="13" t="s">
        <v>42</v>
      </c>
      <c r="D5" s="13" t="s">
        <v>41</v>
      </c>
      <c r="E5" s="13"/>
      <c r="F5" s="9"/>
      <c r="G5" s="10"/>
      <c r="H5" s="10"/>
      <c r="I5" s="10"/>
      <c r="J5" s="10"/>
      <c r="K5" s="10"/>
      <c r="L5" s="10"/>
      <c r="M5" s="10"/>
      <c r="N5" s="10"/>
      <c r="O5" s="10"/>
      <c r="P5" s="10"/>
      <c r="Q5" s="10"/>
      <c r="R5" s="10"/>
      <c r="S5" s="10"/>
      <c r="T5" s="10"/>
      <c r="U5" s="10"/>
      <c r="V5" s="10"/>
      <c r="W5" s="10"/>
      <c r="X5" s="10"/>
      <c r="Y5" s="10"/>
      <c r="Z5" s="10"/>
    </row>
    <row r="6" spans="1:26" ht="13.5" customHeight="1" x14ac:dyDescent="0.25">
      <c r="A6" s="98">
        <v>4</v>
      </c>
      <c r="B6" s="98">
        <v>4092020</v>
      </c>
      <c r="C6" s="13" t="s">
        <v>43</v>
      </c>
      <c r="D6" s="13" t="s">
        <v>44</v>
      </c>
      <c r="E6" s="98" t="s">
        <v>45</v>
      </c>
      <c r="F6" s="9"/>
      <c r="G6" s="10"/>
      <c r="H6" s="10"/>
      <c r="I6" s="10"/>
      <c r="J6" s="10"/>
      <c r="K6" s="10"/>
      <c r="L6" s="10"/>
      <c r="M6" s="10"/>
      <c r="N6" s="10"/>
      <c r="O6" s="10"/>
      <c r="P6" s="10"/>
      <c r="Q6" s="10"/>
      <c r="R6" s="10"/>
      <c r="S6" s="10"/>
      <c r="T6" s="10"/>
      <c r="U6" s="10"/>
      <c r="V6" s="10"/>
      <c r="W6" s="10"/>
      <c r="X6" s="10"/>
      <c r="Y6" s="10"/>
      <c r="Z6" s="10"/>
    </row>
    <row r="7" spans="1:26" ht="13.5" customHeight="1" x14ac:dyDescent="0.25">
      <c r="A7" s="99"/>
      <c r="B7" s="99"/>
      <c r="C7" s="13" t="s">
        <v>46</v>
      </c>
      <c r="D7" s="13" t="s">
        <v>44</v>
      </c>
      <c r="E7" s="99"/>
      <c r="F7" s="9"/>
      <c r="G7" s="10"/>
      <c r="H7" s="10"/>
      <c r="I7" s="10"/>
      <c r="J7" s="10"/>
      <c r="K7" s="10"/>
      <c r="L7" s="10"/>
      <c r="M7" s="10"/>
      <c r="N7" s="10"/>
      <c r="O7" s="10"/>
      <c r="P7" s="10"/>
      <c r="Q7" s="10"/>
      <c r="R7" s="10"/>
      <c r="S7" s="10"/>
      <c r="T7" s="10"/>
      <c r="U7" s="10"/>
      <c r="V7" s="10"/>
      <c r="W7" s="10"/>
      <c r="X7" s="10"/>
      <c r="Y7" s="10"/>
      <c r="Z7" s="10"/>
    </row>
    <row r="8" spans="1:26" ht="13.5" customHeight="1" x14ac:dyDescent="0.25">
      <c r="A8" s="12">
        <v>5</v>
      </c>
      <c r="B8" s="12">
        <v>4092020</v>
      </c>
      <c r="C8" s="13" t="s">
        <v>47</v>
      </c>
      <c r="D8" s="13" t="s">
        <v>44</v>
      </c>
      <c r="E8" s="13" t="s">
        <v>48</v>
      </c>
      <c r="F8" s="9"/>
      <c r="G8" s="10"/>
      <c r="H8" s="10"/>
      <c r="I8" s="10"/>
      <c r="J8" s="10"/>
      <c r="K8" s="10"/>
      <c r="L8" s="10"/>
      <c r="M8" s="10"/>
      <c r="N8" s="10"/>
      <c r="O8" s="10"/>
      <c r="P8" s="10"/>
      <c r="Q8" s="10"/>
      <c r="R8" s="10"/>
      <c r="S8" s="10"/>
      <c r="T8" s="10"/>
      <c r="U8" s="10"/>
      <c r="V8" s="10"/>
      <c r="W8" s="10"/>
      <c r="X8" s="10"/>
      <c r="Y8" s="10"/>
      <c r="Z8" s="10"/>
    </row>
    <row r="9" spans="1:26" ht="13.5" customHeight="1" x14ac:dyDescent="0.25">
      <c r="A9" s="12">
        <v>6</v>
      </c>
      <c r="B9" s="12">
        <v>11092020</v>
      </c>
      <c r="C9" s="13" t="s">
        <v>49</v>
      </c>
      <c r="D9" s="13" t="s">
        <v>44</v>
      </c>
      <c r="E9" s="13" t="s">
        <v>50</v>
      </c>
      <c r="F9" s="9"/>
      <c r="G9" s="10"/>
      <c r="H9" s="10"/>
      <c r="I9" s="10"/>
      <c r="J9" s="10"/>
      <c r="K9" s="10"/>
      <c r="L9" s="10"/>
      <c r="M9" s="10"/>
      <c r="N9" s="10"/>
      <c r="O9" s="10"/>
      <c r="P9" s="10"/>
      <c r="Q9" s="10"/>
      <c r="R9" s="10"/>
      <c r="S9" s="10"/>
      <c r="T9" s="10"/>
      <c r="U9" s="10"/>
      <c r="V9" s="10"/>
      <c r="W9" s="10"/>
      <c r="X9" s="10"/>
      <c r="Y9" s="10"/>
      <c r="Z9" s="10"/>
    </row>
    <row r="10" spans="1:26" ht="13.5" customHeight="1" x14ac:dyDescent="0.25">
      <c r="A10" s="12">
        <v>7</v>
      </c>
      <c r="B10" s="12">
        <v>11092020</v>
      </c>
      <c r="C10" s="13" t="s">
        <v>51</v>
      </c>
      <c r="D10" s="13" t="s">
        <v>44</v>
      </c>
      <c r="E10" s="13"/>
      <c r="F10" s="9"/>
      <c r="G10" s="10"/>
      <c r="H10" s="10"/>
      <c r="I10" s="10"/>
      <c r="J10" s="10"/>
      <c r="K10" s="10"/>
      <c r="L10" s="10"/>
      <c r="M10" s="10"/>
      <c r="N10" s="10"/>
      <c r="O10" s="10"/>
      <c r="P10" s="10"/>
      <c r="Q10" s="10"/>
      <c r="R10" s="10"/>
      <c r="S10" s="10"/>
      <c r="T10" s="10"/>
      <c r="U10" s="10"/>
      <c r="V10" s="10"/>
      <c r="W10" s="10"/>
      <c r="X10" s="10"/>
      <c r="Y10" s="10"/>
      <c r="Z10" s="10"/>
    </row>
    <row r="11" spans="1:26" ht="13.5" customHeight="1" x14ac:dyDescent="0.25">
      <c r="A11" s="100" t="s">
        <v>52</v>
      </c>
      <c r="B11" s="96"/>
      <c r="C11" s="96"/>
      <c r="D11" s="96"/>
      <c r="E11" s="97"/>
      <c r="F11" s="9"/>
      <c r="G11" s="10"/>
      <c r="H11" s="10"/>
      <c r="I11" s="10"/>
      <c r="J11" s="10"/>
      <c r="K11" s="10"/>
      <c r="L11" s="10"/>
      <c r="M11" s="10"/>
      <c r="N11" s="10"/>
      <c r="O11" s="10"/>
      <c r="P11" s="10"/>
      <c r="Q11" s="10"/>
      <c r="R11" s="10"/>
      <c r="S11" s="10"/>
      <c r="T11" s="10"/>
      <c r="U11" s="10"/>
      <c r="V11" s="10"/>
      <c r="W11" s="10"/>
      <c r="X11" s="10"/>
      <c r="Y11" s="10"/>
      <c r="Z11" s="10"/>
    </row>
    <row r="12" spans="1:26" ht="13.5" customHeight="1" x14ac:dyDescent="0.25">
      <c r="A12" s="12">
        <v>8</v>
      </c>
      <c r="B12" s="12">
        <v>17092020</v>
      </c>
      <c r="C12" s="13" t="s">
        <v>53</v>
      </c>
      <c r="D12" s="13" t="s">
        <v>44</v>
      </c>
      <c r="E12" s="13"/>
      <c r="F12" s="9"/>
      <c r="G12" s="10"/>
      <c r="H12" s="10"/>
      <c r="I12" s="10"/>
      <c r="J12" s="10"/>
      <c r="K12" s="10"/>
      <c r="L12" s="10"/>
      <c r="M12" s="10"/>
      <c r="N12" s="10"/>
      <c r="O12" s="10"/>
      <c r="P12" s="10"/>
      <c r="Q12" s="10"/>
      <c r="R12" s="10"/>
      <c r="S12" s="10"/>
      <c r="T12" s="10"/>
      <c r="U12" s="10"/>
      <c r="V12" s="10"/>
      <c r="W12" s="10"/>
      <c r="X12" s="10"/>
      <c r="Y12" s="10"/>
      <c r="Z12" s="10"/>
    </row>
    <row r="13" spans="1:26" ht="13.5" customHeight="1" x14ac:dyDescent="0.25">
      <c r="A13" s="12">
        <v>9</v>
      </c>
      <c r="B13" s="12">
        <v>18092020</v>
      </c>
      <c r="C13" s="13" t="s">
        <v>54</v>
      </c>
      <c r="D13" s="13" t="s">
        <v>44</v>
      </c>
      <c r="E13" s="13"/>
      <c r="F13" s="9"/>
      <c r="G13" s="10"/>
      <c r="H13" s="10"/>
      <c r="I13" s="10"/>
      <c r="J13" s="10"/>
      <c r="K13" s="10"/>
      <c r="L13" s="10"/>
      <c r="M13" s="10"/>
      <c r="N13" s="10"/>
      <c r="O13" s="10"/>
      <c r="P13" s="10"/>
      <c r="Q13" s="10"/>
      <c r="R13" s="10"/>
      <c r="S13" s="10"/>
      <c r="T13" s="10"/>
      <c r="U13" s="10"/>
      <c r="V13" s="10"/>
      <c r="W13" s="10"/>
      <c r="X13" s="10"/>
      <c r="Y13" s="10"/>
      <c r="Z13" s="10"/>
    </row>
    <row r="14" spans="1:26" ht="13.5" customHeight="1" x14ac:dyDescent="0.25">
      <c r="A14" s="12">
        <v>10</v>
      </c>
      <c r="B14" s="12">
        <v>22092020</v>
      </c>
      <c r="C14" s="13" t="s">
        <v>55</v>
      </c>
      <c r="D14" s="13" t="s">
        <v>44</v>
      </c>
      <c r="E14" s="13" t="s">
        <v>56</v>
      </c>
      <c r="F14" s="9"/>
      <c r="G14" s="10"/>
      <c r="H14" s="10"/>
      <c r="I14" s="10"/>
      <c r="J14" s="10"/>
      <c r="K14" s="10"/>
      <c r="L14" s="10"/>
      <c r="M14" s="10"/>
      <c r="N14" s="10"/>
      <c r="O14" s="10"/>
      <c r="P14" s="10"/>
      <c r="Q14" s="10"/>
      <c r="R14" s="10"/>
      <c r="S14" s="10"/>
      <c r="T14" s="10"/>
      <c r="U14" s="10"/>
      <c r="V14" s="10"/>
      <c r="W14" s="10"/>
      <c r="X14" s="10"/>
      <c r="Y14" s="10"/>
      <c r="Z14" s="10"/>
    </row>
    <row r="15" spans="1:26" ht="13.5" customHeight="1" x14ac:dyDescent="0.25">
      <c r="A15" s="12">
        <v>11</v>
      </c>
      <c r="B15" s="12">
        <v>14102020</v>
      </c>
      <c r="C15" s="13" t="s">
        <v>57</v>
      </c>
      <c r="D15" s="13" t="s">
        <v>58</v>
      </c>
      <c r="E15" s="13"/>
      <c r="F15" s="9"/>
      <c r="G15" s="10"/>
      <c r="H15" s="10"/>
      <c r="I15" s="10"/>
      <c r="J15" s="10"/>
      <c r="K15" s="10"/>
      <c r="L15" s="10"/>
      <c r="M15" s="10"/>
      <c r="N15" s="10"/>
      <c r="O15" s="10"/>
      <c r="P15" s="10"/>
      <c r="Q15" s="10"/>
      <c r="R15" s="10"/>
      <c r="S15" s="10"/>
      <c r="T15" s="10"/>
      <c r="U15" s="10"/>
      <c r="V15" s="10"/>
      <c r="W15" s="10"/>
      <c r="X15" s="10"/>
      <c r="Y15" s="10"/>
      <c r="Z15" s="10"/>
    </row>
    <row r="16" spans="1:26" ht="13.5" customHeight="1" x14ac:dyDescent="0.25">
      <c r="A16" s="12"/>
      <c r="B16" s="14">
        <v>44127</v>
      </c>
      <c r="C16" s="13" t="s">
        <v>59</v>
      </c>
      <c r="D16" s="13" t="s">
        <v>44</v>
      </c>
      <c r="E16" s="13"/>
      <c r="F16" s="9"/>
      <c r="G16" s="10"/>
      <c r="H16" s="10"/>
      <c r="I16" s="10"/>
      <c r="J16" s="10"/>
      <c r="K16" s="10"/>
      <c r="L16" s="10"/>
      <c r="M16" s="10"/>
      <c r="N16" s="10"/>
      <c r="O16" s="10"/>
      <c r="P16" s="10"/>
      <c r="Q16" s="10"/>
      <c r="R16" s="10"/>
      <c r="S16" s="10"/>
      <c r="T16" s="10"/>
      <c r="U16" s="10"/>
      <c r="V16" s="10"/>
      <c r="W16" s="10"/>
      <c r="X16" s="10"/>
      <c r="Y16" s="10"/>
      <c r="Z16" s="10"/>
    </row>
    <row r="17" spans="1:26" ht="13.5" customHeight="1" x14ac:dyDescent="0.25">
      <c r="A17" s="12">
        <v>12</v>
      </c>
      <c r="B17" s="12">
        <v>27102020</v>
      </c>
      <c r="C17" s="13" t="s">
        <v>60</v>
      </c>
      <c r="D17" s="13" t="s">
        <v>61</v>
      </c>
      <c r="E17" s="13"/>
      <c r="F17" s="9"/>
      <c r="G17" s="10"/>
      <c r="H17" s="10"/>
      <c r="I17" s="10"/>
      <c r="J17" s="10"/>
      <c r="K17" s="10"/>
      <c r="L17" s="10"/>
      <c r="M17" s="10"/>
      <c r="N17" s="10"/>
      <c r="O17" s="10"/>
      <c r="P17" s="10"/>
      <c r="Q17" s="10"/>
      <c r="R17" s="10"/>
      <c r="S17" s="10"/>
      <c r="T17" s="10"/>
      <c r="U17" s="10"/>
      <c r="V17" s="10"/>
      <c r="W17" s="10"/>
      <c r="X17" s="10"/>
      <c r="Y17" s="10"/>
      <c r="Z17" s="10"/>
    </row>
    <row r="18" spans="1:26" ht="13.5" customHeight="1" x14ac:dyDescent="0.25">
      <c r="A18" s="12">
        <v>13</v>
      </c>
      <c r="B18" s="12">
        <v>27102020</v>
      </c>
      <c r="C18" s="13" t="s">
        <v>62</v>
      </c>
      <c r="D18" s="13" t="s">
        <v>61</v>
      </c>
      <c r="E18" s="13"/>
      <c r="F18" s="9"/>
      <c r="G18" s="10"/>
      <c r="H18" s="10"/>
      <c r="I18" s="10"/>
      <c r="J18" s="10"/>
      <c r="K18" s="10"/>
      <c r="L18" s="10"/>
      <c r="M18" s="10"/>
      <c r="N18" s="10"/>
      <c r="O18" s="10"/>
      <c r="P18" s="10"/>
      <c r="Q18" s="10"/>
      <c r="R18" s="10"/>
      <c r="S18" s="10"/>
      <c r="T18" s="10"/>
      <c r="U18" s="10"/>
      <c r="V18" s="10"/>
      <c r="W18" s="10"/>
      <c r="X18" s="10"/>
      <c r="Y18" s="10"/>
      <c r="Z18" s="10"/>
    </row>
    <row r="19" spans="1:26" ht="13.5" customHeight="1" x14ac:dyDescent="0.25">
      <c r="A19" s="12"/>
      <c r="B19" s="14">
        <v>44131</v>
      </c>
      <c r="C19" s="13" t="s">
        <v>63</v>
      </c>
      <c r="D19" s="13"/>
      <c r="E19" s="13"/>
      <c r="F19" s="9"/>
      <c r="G19" s="10"/>
      <c r="H19" s="10"/>
      <c r="I19" s="10"/>
      <c r="J19" s="10"/>
      <c r="K19" s="10"/>
      <c r="L19" s="10"/>
      <c r="M19" s="10"/>
      <c r="N19" s="10"/>
      <c r="O19" s="10"/>
      <c r="P19" s="10"/>
      <c r="Q19" s="10"/>
      <c r="R19" s="10"/>
      <c r="S19" s="10"/>
      <c r="T19" s="10"/>
      <c r="U19" s="10"/>
      <c r="V19" s="10"/>
      <c r="W19" s="10"/>
      <c r="X19" s="10"/>
      <c r="Y19" s="10"/>
      <c r="Z19" s="10"/>
    </row>
    <row r="20" spans="1:26" ht="13.5" customHeight="1" x14ac:dyDescent="0.25">
      <c r="A20" s="100" t="s">
        <v>64</v>
      </c>
      <c r="B20" s="96"/>
      <c r="C20" s="96"/>
      <c r="D20" s="96"/>
      <c r="E20" s="97"/>
      <c r="F20" s="9"/>
      <c r="G20" s="10"/>
      <c r="H20" s="10"/>
      <c r="I20" s="10"/>
      <c r="J20" s="10"/>
      <c r="K20" s="10"/>
      <c r="L20" s="10"/>
      <c r="M20" s="10"/>
      <c r="N20" s="10"/>
      <c r="O20" s="10"/>
      <c r="P20" s="10"/>
      <c r="Q20" s="10"/>
      <c r="R20" s="10"/>
      <c r="S20" s="10"/>
      <c r="T20" s="10"/>
      <c r="U20" s="10"/>
      <c r="V20" s="10"/>
      <c r="W20" s="10"/>
      <c r="X20" s="10"/>
      <c r="Y20" s="10"/>
      <c r="Z20" s="10"/>
    </row>
    <row r="21" spans="1:26" ht="13.5" customHeight="1" x14ac:dyDescent="0.25">
      <c r="A21" s="12"/>
      <c r="B21" s="12">
        <v>18112020</v>
      </c>
      <c r="C21" s="13" t="s">
        <v>65</v>
      </c>
      <c r="D21" s="13"/>
      <c r="E21" s="13"/>
      <c r="F21" s="9"/>
      <c r="G21" s="10"/>
      <c r="H21" s="10"/>
      <c r="I21" s="10"/>
      <c r="J21" s="10"/>
      <c r="K21" s="10"/>
      <c r="L21" s="10"/>
      <c r="M21" s="10"/>
      <c r="N21" s="10"/>
      <c r="O21" s="10"/>
      <c r="P21" s="10"/>
      <c r="Q21" s="10"/>
      <c r="R21" s="10"/>
      <c r="S21" s="10"/>
      <c r="T21" s="10"/>
      <c r="U21" s="10"/>
      <c r="V21" s="10"/>
      <c r="W21" s="10"/>
      <c r="X21" s="10"/>
      <c r="Y21" s="10"/>
      <c r="Z21" s="10"/>
    </row>
    <row r="22" spans="1:26" ht="13.5" customHeight="1" x14ac:dyDescent="0.25">
      <c r="A22" s="12"/>
      <c r="B22" s="12"/>
      <c r="C22" s="13"/>
      <c r="D22" s="13"/>
      <c r="E22" s="13"/>
      <c r="F22" s="9"/>
      <c r="G22" s="10"/>
      <c r="H22" s="10"/>
      <c r="I22" s="10"/>
      <c r="J22" s="10"/>
      <c r="K22" s="10"/>
      <c r="L22" s="10"/>
      <c r="M22" s="10"/>
      <c r="N22" s="10"/>
      <c r="O22" s="10"/>
      <c r="P22" s="10"/>
      <c r="Q22" s="10"/>
      <c r="R22" s="10"/>
      <c r="S22" s="10"/>
      <c r="T22" s="10"/>
      <c r="U22" s="10"/>
      <c r="V22" s="10"/>
      <c r="W22" s="10"/>
      <c r="X22" s="10"/>
      <c r="Y22" s="10"/>
      <c r="Z22" s="10"/>
    </row>
    <row r="23" spans="1:26" ht="13.5" customHeight="1" x14ac:dyDescent="0.25">
      <c r="A23" s="12"/>
      <c r="B23" s="12"/>
      <c r="C23" s="13"/>
      <c r="D23" s="13"/>
      <c r="E23" s="13"/>
      <c r="F23" s="9"/>
      <c r="G23" s="10"/>
      <c r="H23" s="10"/>
      <c r="I23" s="10"/>
      <c r="J23" s="10"/>
      <c r="K23" s="10"/>
      <c r="L23" s="10"/>
      <c r="M23" s="10"/>
      <c r="N23" s="10"/>
      <c r="O23" s="10"/>
      <c r="P23" s="10"/>
      <c r="Q23" s="10"/>
      <c r="R23" s="10"/>
      <c r="S23" s="10"/>
      <c r="T23" s="10"/>
      <c r="U23" s="10"/>
      <c r="V23" s="10"/>
      <c r="W23" s="10"/>
      <c r="X23" s="10"/>
      <c r="Y23" s="10"/>
      <c r="Z23" s="10"/>
    </row>
    <row r="24" spans="1:26" ht="13.5" customHeight="1" x14ac:dyDescent="0.25">
      <c r="A24" s="12"/>
      <c r="B24" s="12"/>
      <c r="C24" s="13"/>
      <c r="D24" s="13"/>
      <c r="E24" s="13"/>
      <c r="F24" s="9"/>
      <c r="G24" s="10"/>
      <c r="H24" s="10"/>
      <c r="I24" s="10"/>
      <c r="J24" s="10"/>
      <c r="K24" s="10"/>
      <c r="L24" s="10"/>
      <c r="M24" s="10"/>
      <c r="N24" s="10"/>
      <c r="O24" s="10"/>
      <c r="P24" s="10"/>
      <c r="Q24" s="10"/>
      <c r="R24" s="10"/>
      <c r="S24" s="10"/>
      <c r="T24" s="10"/>
      <c r="U24" s="10"/>
      <c r="V24" s="10"/>
      <c r="W24" s="10"/>
      <c r="X24" s="10"/>
      <c r="Y24" s="10"/>
      <c r="Z24" s="10"/>
    </row>
    <row r="25" spans="1:26" ht="13.5" customHeight="1" x14ac:dyDescent="0.25">
      <c r="A25" s="12"/>
      <c r="B25" s="12"/>
      <c r="C25" s="13"/>
      <c r="D25" s="13"/>
      <c r="E25" s="13"/>
      <c r="F25" s="9"/>
      <c r="G25" s="10"/>
      <c r="H25" s="10"/>
      <c r="I25" s="10"/>
      <c r="J25" s="10"/>
      <c r="K25" s="10"/>
      <c r="L25" s="10"/>
      <c r="M25" s="10"/>
      <c r="N25" s="10"/>
      <c r="O25" s="10"/>
      <c r="P25" s="10"/>
      <c r="Q25" s="10"/>
      <c r="R25" s="10"/>
      <c r="S25" s="10"/>
      <c r="T25" s="10"/>
      <c r="U25" s="10"/>
      <c r="V25" s="10"/>
      <c r="W25" s="10"/>
      <c r="X25" s="10"/>
      <c r="Y25" s="10"/>
      <c r="Z25" s="10"/>
    </row>
    <row r="26" spans="1:26" ht="13.5" customHeight="1" x14ac:dyDescent="0.25">
      <c r="A26" s="15"/>
      <c r="B26" s="15"/>
      <c r="C26" s="15"/>
      <c r="D26" s="15"/>
      <c r="E26" s="15"/>
      <c r="F26" s="10"/>
      <c r="G26" s="10"/>
      <c r="H26" s="10"/>
      <c r="I26" s="10"/>
      <c r="J26" s="10"/>
      <c r="K26" s="10"/>
      <c r="L26" s="10"/>
      <c r="M26" s="10"/>
      <c r="N26" s="10"/>
      <c r="O26" s="10"/>
      <c r="P26" s="10"/>
      <c r="Q26" s="10"/>
      <c r="R26" s="10"/>
      <c r="S26" s="10"/>
      <c r="T26" s="10"/>
      <c r="U26" s="10"/>
      <c r="V26" s="10"/>
      <c r="W26" s="10"/>
      <c r="X26" s="10"/>
      <c r="Y26" s="10"/>
      <c r="Z26" s="10"/>
    </row>
    <row r="27" spans="1:26" ht="13.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3.5"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3.5"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3.5"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3.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3.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3.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3.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3.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3.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3.5"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3.5"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3.5"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3.5"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3.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3.5"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3.5"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3.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3.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3.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3.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3.5"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3.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3.5"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3.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3.5"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3.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3.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3.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3.5"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3.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3.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3.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3.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3.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3.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3.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3.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3.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3.5" customHeight="1" x14ac:dyDescent="0.25">
      <c r="A66" s="10"/>
      <c r="B66" s="10"/>
      <c r="C66" s="10" t="s">
        <v>66</v>
      </c>
      <c r="D66" s="10"/>
      <c r="E66" s="10"/>
      <c r="F66" s="10"/>
      <c r="G66" s="10"/>
      <c r="H66" s="10"/>
      <c r="I66" s="10"/>
      <c r="J66" s="10"/>
      <c r="K66" s="10"/>
      <c r="L66" s="10"/>
      <c r="M66" s="10"/>
      <c r="N66" s="10"/>
      <c r="O66" s="10"/>
      <c r="P66" s="10"/>
      <c r="Q66" s="10"/>
      <c r="R66" s="10"/>
      <c r="S66" s="10"/>
      <c r="T66" s="10"/>
      <c r="U66" s="10"/>
      <c r="V66" s="10"/>
      <c r="W66" s="10"/>
      <c r="X66" s="10"/>
      <c r="Y66" s="10"/>
      <c r="Z66" s="10"/>
    </row>
    <row r="67" spans="1:26" ht="13.5" customHeight="1" x14ac:dyDescent="0.25">
      <c r="A67" s="10"/>
      <c r="B67" s="10"/>
      <c r="C67" s="10" t="s">
        <v>67</v>
      </c>
      <c r="D67" s="10"/>
      <c r="E67" s="10"/>
      <c r="F67" s="10"/>
      <c r="G67" s="10"/>
      <c r="H67" s="10"/>
      <c r="I67" s="10"/>
      <c r="J67" s="10"/>
      <c r="K67" s="10"/>
      <c r="L67" s="10"/>
      <c r="M67" s="10"/>
      <c r="N67" s="10"/>
      <c r="O67" s="10"/>
      <c r="P67" s="10"/>
      <c r="Q67" s="10"/>
      <c r="R67" s="10"/>
      <c r="S67" s="10"/>
      <c r="T67" s="10"/>
      <c r="U67" s="10"/>
      <c r="V67" s="10"/>
      <c r="W67" s="10"/>
      <c r="X67" s="10"/>
      <c r="Y67" s="10"/>
      <c r="Z67" s="10"/>
    </row>
    <row r="68" spans="1:26" ht="13.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3.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3.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3.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3.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3.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3.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3.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3.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3.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3.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3.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3.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3.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3.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3.5"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3.5"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3.5"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3.5"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3.5"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3.5"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3.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3.5"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3.5"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3.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3.5"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3.5"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3.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3.5"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3.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3.5"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3.5"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3.5"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3.5"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3.5"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3.5"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3.5"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3.5"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3.5"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3.5"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3.5"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3.5"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3.5"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3.5"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3.5"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3.5"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3.5"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3.5"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3.5"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3.5"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3.5"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3.5"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3.5"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3.5"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3.5"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3.5"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3.5"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3.5"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3.5"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3.5"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3.5"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3.5"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3.5"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3.5"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3.5"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3.5"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3.5"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3.5"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3.5"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3.5"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3.5"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3.5"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3.5"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3.5"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3.5"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3.5"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3.5"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3.5"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3.5"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3.5"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3.5"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3.5"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3.5"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3.5"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3.5"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3.5"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3.5"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3.5"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3.5"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3.5"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3.5"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3.5"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3.5"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3.5"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3.5"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3.5"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3.5"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3.5"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3.5"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3.5"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3.5"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3.5"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3.5"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3.5"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3.5"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3.5"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3.5"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3.5"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3.5"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3.5"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3.5"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3.5"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3.5"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3.5"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3.5"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3.5"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3.5"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3.5"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3.5"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3.5"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3.5"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3.5"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3.5"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3.5"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3.5"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3.5"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3.5"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3.5"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3.5"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3.5"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3.5"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3.5"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3.5"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3.5"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3.5"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3.5"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3.5"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3.5"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3.5"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3.5"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3.5"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3.5"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3.5"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3.5"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3.5"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3.5"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3.5"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3.5"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3.5"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3.5"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3.5"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3.5"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3.5"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3.5"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3.5"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3.5"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3.5"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3.5"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3.5"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3.5"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3.5"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3.5"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3.5"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3.5"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3.5"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3.5"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3.5"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3.5"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3.5"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3.5"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3.5"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3.5"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3.5"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3.5"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3.5"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3.5"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3.5"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3.5"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3.5"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3.5"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3.5"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3.5"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3.5"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3.5"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3.5"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3.5"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3.5"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3.5"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3.5"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3.5"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3.5"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3.5"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3.5"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3.5"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3.5"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3.5"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3.5"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3.5"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3.5"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3.5"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3.5" customHeight="1" x14ac:dyDescent="0.2"/>
    <row r="269" spans="1:26" ht="13.5" customHeight="1" x14ac:dyDescent="0.2"/>
    <row r="270" spans="1:26" ht="13.5" customHeight="1" x14ac:dyDescent="0.2"/>
    <row r="271" spans="1:26" ht="13.5" customHeight="1" x14ac:dyDescent="0.2"/>
    <row r="272" spans="1:26"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mergeCells count="6">
    <mergeCell ref="A20:E20"/>
    <mergeCell ref="A1:E1"/>
    <mergeCell ref="A6:A7"/>
    <mergeCell ref="B6:B7"/>
    <mergeCell ref="E6:E7"/>
    <mergeCell ref="A11:E1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pane ySplit="1" topLeftCell="A2" activePane="bottomLeft" state="frozen"/>
      <selection pane="bottomLeft" activeCell="B3" sqref="B3"/>
    </sheetView>
  </sheetViews>
  <sheetFormatPr defaultColWidth="12.625" defaultRowHeight="15" customHeight="1" x14ac:dyDescent="0.2"/>
  <cols>
    <col min="1" max="1" width="11.25" customWidth="1"/>
    <col min="2" max="2" width="1.25" customWidth="1"/>
    <col min="3" max="3" width="24.875" customWidth="1"/>
    <col min="4" max="4" width="27.125" customWidth="1"/>
    <col min="5" max="5" width="22" customWidth="1"/>
    <col min="6" max="6" width="11.25" customWidth="1"/>
    <col min="7" max="7" width="21.75" customWidth="1"/>
    <col min="8" max="8" width="10.75" customWidth="1"/>
    <col min="9" max="10" width="12.375" customWidth="1"/>
    <col min="11" max="11" width="18.875" customWidth="1"/>
    <col min="12" max="26" width="10.625" customWidth="1"/>
  </cols>
  <sheetData>
    <row r="1" spans="1:26" ht="64.5" customHeight="1" x14ac:dyDescent="0.25">
      <c r="A1" s="16" t="s">
        <v>68</v>
      </c>
      <c r="B1" s="17"/>
      <c r="C1" s="16" t="s">
        <v>69</v>
      </c>
      <c r="D1" s="16" t="s">
        <v>70</v>
      </c>
      <c r="E1" s="16" t="s">
        <v>71</v>
      </c>
      <c r="F1" s="18" t="s">
        <v>72</v>
      </c>
      <c r="G1" s="16" t="s">
        <v>73</v>
      </c>
      <c r="H1" s="16" t="s">
        <v>74</v>
      </c>
      <c r="I1" s="16" t="s">
        <v>75</v>
      </c>
      <c r="J1" s="16" t="s">
        <v>76</v>
      </c>
      <c r="K1" s="16" t="s">
        <v>77</v>
      </c>
      <c r="L1" s="19"/>
      <c r="M1" s="19"/>
      <c r="N1" s="19"/>
      <c r="O1" s="19"/>
      <c r="P1" s="19"/>
      <c r="Q1" s="19"/>
      <c r="R1" s="19"/>
      <c r="S1" s="19"/>
      <c r="T1" s="19"/>
      <c r="U1" s="19"/>
      <c r="V1" s="19"/>
      <c r="W1" s="19"/>
      <c r="X1" s="19"/>
      <c r="Y1" s="19"/>
      <c r="Z1" s="19"/>
    </row>
    <row r="2" spans="1:26" ht="33.75" customHeight="1" x14ac:dyDescent="0.2">
      <c r="A2" s="101" t="s">
        <v>17</v>
      </c>
      <c r="B2" s="20"/>
      <c r="C2" s="21" t="s">
        <v>8</v>
      </c>
      <c r="D2" s="21" t="s">
        <v>78</v>
      </c>
      <c r="E2" s="21" t="s">
        <v>79</v>
      </c>
      <c r="F2" s="22">
        <v>2020</v>
      </c>
      <c r="G2" s="21" t="s">
        <v>9</v>
      </c>
      <c r="H2" s="23" t="s">
        <v>11</v>
      </c>
      <c r="I2" s="23">
        <v>1</v>
      </c>
      <c r="J2" s="23">
        <v>1</v>
      </c>
      <c r="L2" s="2" t="s">
        <v>79</v>
      </c>
    </row>
    <row r="3" spans="1:26" ht="13.5" customHeight="1" x14ac:dyDescent="0.2">
      <c r="A3" s="102"/>
      <c r="B3" s="20"/>
      <c r="C3" s="21" t="s">
        <v>80</v>
      </c>
      <c r="D3" s="21" t="s">
        <v>81</v>
      </c>
      <c r="E3" s="21" t="s">
        <v>79</v>
      </c>
      <c r="F3" s="22" t="s">
        <v>82</v>
      </c>
      <c r="G3" s="21"/>
      <c r="H3" s="23" t="s">
        <v>83</v>
      </c>
      <c r="I3" s="23">
        <v>1</v>
      </c>
      <c r="J3" s="23">
        <v>1</v>
      </c>
      <c r="L3" s="2" t="s">
        <v>79</v>
      </c>
    </row>
    <row r="4" spans="1:26" ht="13.5" customHeight="1" x14ac:dyDescent="0.2">
      <c r="A4" s="102"/>
      <c r="B4" s="20"/>
      <c r="C4" s="21" t="s">
        <v>84</v>
      </c>
      <c r="D4" s="21" t="s">
        <v>85</v>
      </c>
      <c r="E4" s="21" t="s">
        <v>86</v>
      </c>
      <c r="F4" s="22">
        <v>2017</v>
      </c>
      <c r="G4" s="21" t="s">
        <v>87</v>
      </c>
      <c r="H4" s="23" t="s">
        <v>88</v>
      </c>
      <c r="I4" s="23">
        <v>1</v>
      </c>
      <c r="J4" s="23">
        <v>1</v>
      </c>
      <c r="L4" s="2" t="s">
        <v>79</v>
      </c>
    </row>
    <row r="5" spans="1:26" ht="13.5" customHeight="1" x14ac:dyDescent="0.2">
      <c r="A5" s="102"/>
      <c r="B5" s="20"/>
      <c r="C5" s="21" t="s">
        <v>89</v>
      </c>
      <c r="D5" s="21" t="s">
        <v>90</v>
      </c>
      <c r="E5" s="21" t="s">
        <v>86</v>
      </c>
      <c r="F5" s="22">
        <v>2017</v>
      </c>
      <c r="G5" s="21" t="s">
        <v>87</v>
      </c>
      <c r="H5" s="23" t="s">
        <v>91</v>
      </c>
      <c r="I5" s="23">
        <v>1</v>
      </c>
      <c r="J5" s="23">
        <v>1</v>
      </c>
      <c r="L5" s="2" t="s">
        <v>79</v>
      </c>
    </row>
    <row r="6" spans="1:26" ht="13.5" customHeight="1" x14ac:dyDescent="0.2">
      <c r="A6" s="102"/>
      <c r="B6" s="20"/>
      <c r="C6" s="21" t="s">
        <v>92</v>
      </c>
      <c r="D6" s="21" t="s">
        <v>93</v>
      </c>
      <c r="E6" s="21" t="s">
        <v>79</v>
      </c>
      <c r="F6" s="22">
        <v>2019</v>
      </c>
      <c r="G6" s="21" t="s">
        <v>87</v>
      </c>
      <c r="H6" s="23" t="s">
        <v>94</v>
      </c>
      <c r="I6" s="23">
        <v>1</v>
      </c>
      <c r="J6" s="23">
        <v>1</v>
      </c>
      <c r="L6" s="2" t="s">
        <v>79</v>
      </c>
    </row>
    <row r="7" spans="1:26" ht="13.5" customHeight="1" x14ac:dyDescent="0.2">
      <c r="A7" s="102"/>
      <c r="B7" s="20"/>
      <c r="C7" s="21" t="s">
        <v>95</v>
      </c>
      <c r="D7" s="21" t="s">
        <v>96</v>
      </c>
      <c r="E7" s="21" t="s">
        <v>79</v>
      </c>
      <c r="F7" s="22" t="s">
        <v>97</v>
      </c>
      <c r="G7" s="21" t="s">
        <v>98</v>
      </c>
      <c r="H7" s="23" t="s">
        <v>99</v>
      </c>
      <c r="I7" s="23">
        <v>1</v>
      </c>
      <c r="J7" s="23">
        <v>1</v>
      </c>
      <c r="L7" s="2" t="s">
        <v>79</v>
      </c>
    </row>
    <row r="8" spans="1:26" ht="13.5" customHeight="1" x14ac:dyDescent="0.2">
      <c r="A8" s="102"/>
      <c r="B8" s="20"/>
      <c r="C8" s="21" t="s">
        <v>100</v>
      </c>
      <c r="D8" s="21" t="s">
        <v>101</v>
      </c>
      <c r="E8" s="21" t="s">
        <v>79</v>
      </c>
      <c r="F8" s="22" t="s">
        <v>97</v>
      </c>
      <c r="G8" s="21" t="s">
        <v>102</v>
      </c>
      <c r="H8" s="23" t="s">
        <v>103</v>
      </c>
      <c r="I8" s="23">
        <v>1</v>
      </c>
      <c r="J8" s="23">
        <v>1</v>
      </c>
      <c r="L8" s="2" t="s">
        <v>79</v>
      </c>
    </row>
    <row r="9" spans="1:26" ht="13.5" customHeight="1" x14ac:dyDescent="0.2">
      <c r="A9" s="102"/>
      <c r="B9" s="20"/>
      <c r="C9" s="21" t="s">
        <v>104</v>
      </c>
      <c r="D9" s="21" t="s">
        <v>105</v>
      </c>
      <c r="E9" s="21" t="s">
        <v>79</v>
      </c>
      <c r="F9" s="22">
        <v>2020</v>
      </c>
      <c r="G9" s="21" t="s">
        <v>106</v>
      </c>
      <c r="H9" s="23" t="s">
        <v>107</v>
      </c>
      <c r="I9" s="23">
        <v>1</v>
      </c>
      <c r="J9" s="23">
        <v>2</v>
      </c>
      <c r="L9" s="2" t="s">
        <v>79</v>
      </c>
    </row>
    <row r="10" spans="1:26" ht="13.5" customHeight="1" x14ac:dyDescent="0.2">
      <c r="A10" s="102"/>
      <c r="B10" s="20"/>
      <c r="C10" s="21" t="s">
        <v>108</v>
      </c>
      <c r="D10" s="21" t="s">
        <v>109</v>
      </c>
      <c r="E10" s="21" t="s">
        <v>79</v>
      </c>
      <c r="F10" s="22">
        <v>2018</v>
      </c>
      <c r="G10" s="21" t="s">
        <v>110</v>
      </c>
      <c r="H10" s="24" t="s">
        <v>111</v>
      </c>
      <c r="I10" s="23">
        <v>1</v>
      </c>
      <c r="J10" s="23">
        <v>1</v>
      </c>
      <c r="K10" s="21" t="s">
        <v>112</v>
      </c>
      <c r="L10" s="2" t="s">
        <v>79</v>
      </c>
    </row>
    <row r="11" spans="1:26" ht="13.5" customHeight="1" x14ac:dyDescent="0.2">
      <c r="A11" s="102"/>
      <c r="B11" s="20"/>
      <c r="C11" s="21" t="s">
        <v>113</v>
      </c>
      <c r="D11" s="21" t="s">
        <v>114</v>
      </c>
      <c r="E11" s="21" t="s">
        <v>79</v>
      </c>
      <c r="F11" s="22">
        <v>2018</v>
      </c>
      <c r="G11" s="21" t="s">
        <v>102</v>
      </c>
      <c r="H11" s="23" t="s">
        <v>115</v>
      </c>
      <c r="I11" s="23">
        <v>1</v>
      </c>
      <c r="J11" s="23">
        <v>1</v>
      </c>
      <c r="L11" s="2" t="s">
        <v>79</v>
      </c>
    </row>
    <row r="12" spans="1:26" ht="13.5" customHeight="1" x14ac:dyDescent="0.2">
      <c r="A12" s="102"/>
      <c r="B12" s="20"/>
      <c r="C12" s="21" t="s">
        <v>116</v>
      </c>
      <c r="D12" s="21" t="s">
        <v>117</v>
      </c>
      <c r="E12" s="21" t="s">
        <v>79</v>
      </c>
      <c r="F12" s="22">
        <v>2017</v>
      </c>
      <c r="G12" s="21" t="s">
        <v>118</v>
      </c>
      <c r="H12" s="23" t="s">
        <v>119</v>
      </c>
      <c r="I12" s="23">
        <v>1</v>
      </c>
      <c r="J12" s="23">
        <v>1</v>
      </c>
      <c r="L12" s="2" t="s">
        <v>79</v>
      </c>
    </row>
    <row r="13" spans="1:26" ht="13.5" customHeight="1" x14ac:dyDescent="0.2">
      <c r="A13" s="102"/>
      <c r="B13" s="20"/>
      <c r="C13" s="21" t="s">
        <v>120</v>
      </c>
      <c r="D13" s="21" t="s">
        <v>121</v>
      </c>
      <c r="E13" s="21" t="s">
        <v>79</v>
      </c>
      <c r="F13" s="22" t="s">
        <v>122</v>
      </c>
      <c r="G13" s="21" t="s">
        <v>110</v>
      </c>
      <c r="H13" s="23" t="s">
        <v>123</v>
      </c>
      <c r="I13" s="23">
        <v>1</v>
      </c>
      <c r="J13" s="23">
        <v>1</v>
      </c>
      <c r="L13" s="2" t="s">
        <v>79</v>
      </c>
    </row>
    <row r="14" spans="1:26" ht="13.5" customHeight="1" x14ac:dyDescent="0.2">
      <c r="A14" s="102"/>
      <c r="B14" s="20"/>
      <c r="C14" s="21" t="s">
        <v>124</v>
      </c>
      <c r="D14" s="21" t="s">
        <v>125</v>
      </c>
      <c r="E14" s="21" t="s">
        <v>79</v>
      </c>
      <c r="F14" s="22"/>
      <c r="G14" s="21" t="s">
        <v>102</v>
      </c>
      <c r="H14" s="23" t="s">
        <v>126</v>
      </c>
      <c r="I14" s="23">
        <v>1</v>
      </c>
      <c r="J14" s="23">
        <v>1</v>
      </c>
      <c r="L14" s="2" t="s">
        <v>79</v>
      </c>
    </row>
    <row r="15" spans="1:26" ht="13.5" customHeight="1" x14ac:dyDescent="0.2">
      <c r="A15" s="102"/>
      <c r="B15" s="20"/>
      <c r="C15" s="21" t="s">
        <v>127</v>
      </c>
      <c r="D15" s="21" t="s">
        <v>79</v>
      </c>
      <c r="E15" s="21" t="s">
        <v>79</v>
      </c>
      <c r="F15" s="22" t="s">
        <v>122</v>
      </c>
      <c r="G15" s="21" t="s">
        <v>128</v>
      </c>
      <c r="H15" s="24" t="s">
        <v>129</v>
      </c>
      <c r="I15" s="23">
        <v>1</v>
      </c>
      <c r="J15" s="23">
        <v>1</v>
      </c>
      <c r="K15" s="21" t="s">
        <v>112</v>
      </c>
      <c r="L15" s="2" t="s">
        <v>79</v>
      </c>
    </row>
    <row r="16" spans="1:26" ht="13.5" customHeight="1" x14ac:dyDescent="0.2">
      <c r="A16" s="102"/>
      <c r="B16" s="20"/>
      <c r="C16" s="21" t="s">
        <v>130</v>
      </c>
      <c r="D16" s="21" t="s">
        <v>79</v>
      </c>
      <c r="E16" s="21" t="s">
        <v>79</v>
      </c>
      <c r="F16" s="22" t="s">
        <v>122</v>
      </c>
      <c r="G16" s="21" t="s">
        <v>128</v>
      </c>
      <c r="H16" s="24" t="s">
        <v>131</v>
      </c>
      <c r="I16" s="23">
        <v>1</v>
      </c>
      <c r="J16" s="23">
        <v>1</v>
      </c>
      <c r="K16" s="21" t="s">
        <v>112</v>
      </c>
      <c r="L16" s="2"/>
    </row>
    <row r="17" spans="1:12" ht="13.5" customHeight="1" x14ac:dyDescent="0.2">
      <c r="A17" s="103"/>
      <c r="B17" s="20"/>
      <c r="C17" s="25" t="s">
        <v>132</v>
      </c>
      <c r="D17" s="25" t="s">
        <v>133</v>
      </c>
      <c r="E17" s="25" t="s">
        <v>79</v>
      </c>
      <c r="F17" s="26">
        <v>2019</v>
      </c>
      <c r="G17" s="25" t="s">
        <v>134</v>
      </c>
      <c r="H17" s="27" t="s">
        <v>135</v>
      </c>
      <c r="I17" s="27">
        <v>1</v>
      </c>
      <c r="J17" s="27">
        <v>1</v>
      </c>
      <c r="K17" s="21"/>
      <c r="L17" s="2" t="s">
        <v>79</v>
      </c>
    </row>
    <row r="18" spans="1:12" ht="22.5" customHeight="1" x14ac:dyDescent="0.2">
      <c r="A18" s="104" t="s">
        <v>18</v>
      </c>
      <c r="B18" s="28"/>
      <c r="C18" s="21" t="s">
        <v>136</v>
      </c>
      <c r="D18" s="21" t="s">
        <v>137</v>
      </c>
      <c r="E18" s="21" t="s">
        <v>79</v>
      </c>
      <c r="F18" s="22" t="s">
        <v>138</v>
      </c>
      <c r="G18" s="21" t="s">
        <v>139</v>
      </c>
      <c r="H18" s="23" t="s">
        <v>140</v>
      </c>
      <c r="I18" s="23">
        <v>1</v>
      </c>
      <c r="J18" s="23">
        <v>1</v>
      </c>
      <c r="L18" s="2" t="s">
        <v>79</v>
      </c>
    </row>
    <row r="19" spans="1:12" ht="13.5" customHeight="1" x14ac:dyDescent="0.2">
      <c r="A19" s="102"/>
      <c r="B19" s="28"/>
      <c r="C19" s="21" t="s">
        <v>141</v>
      </c>
      <c r="D19" s="21" t="s">
        <v>142</v>
      </c>
      <c r="E19" s="21" t="s">
        <v>143</v>
      </c>
      <c r="F19" s="22" t="s">
        <v>144</v>
      </c>
      <c r="G19" s="21" t="s">
        <v>145</v>
      </c>
      <c r="H19" s="24" t="s">
        <v>146</v>
      </c>
      <c r="I19" s="23">
        <v>1</v>
      </c>
      <c r="J19" s="23">
        <v>1</v>
      </c>
      <c r="K19" s="21" t="s">
        <v>112</v>
      </c>
      <c r="L19" s="2" t="s">
        <v>79</v>
      </c>
    </row>
    <row r="20" spans="1:12" ht="13.5" customHeight="1" x14ac:dyDescent="0.2">
      <c r="A20" s="102"/>
      <c r="B20" s="28"/>
      <c r="C20" s="21" t="s">
        <v>147</v>
      </c>
      <c r="D20" s="21" t="s">
        <v>148</v>
      </c>
      <c r="E20" s="21" t="s">
        <v>79</v>
      </c>
      <c r="F20" s="22" t="s">
        <v>149</v>
      </c>
      <c r="G20" s="21" t="s">
        <v>145</v>
      </c>
      <c r="H20" s="23" t="s">
        <v>150</v>
      </c>
      <c r="I20" s="23">
        <v>1</v>
      </c>
      <c r="J20" s="23">
        <v>1</v>
      </c>
      <c r="L20" s="2" t="s">
        <v>79</v>
      </c>
    </row>
    <row r="21" spans="1:12" ht="13.5" customHeight="1" x14ac:dyDescent="0.2">
      <c r="A21" s="102"/>
      <c r="B21" s="28"/>
      <c r="C21" s="21" t="s">
        <v>151</v>
      </c>
      <c r="D21" s="21" t="s">
        <v>79</v>
      </c>
      <c r="E21" s="21" t="s">
        <v>79</v>
      </c>
      <c r="F21" s="22"/>
      <c r="G21" s="21" t="s">
        <v>145</v>
      </c>
      <c r="H21" s="23" t="s">
        <v>152</v>
      </c>
      <c r="I21" s="23">
        <v>1</v>
      </c>
      <c r="J21" s="23">
        <v>1</v>
      </c>
      <c r="L21" s="2" t="s">
        <v>79</v>
      </c>
    </row>
    <row r="22" spans="1:12" ht="13.5" customHeight="1" x14ac:dyDescent="0.2">
      <c r="A22" s="102"/>
      <c r="B22" s="28"/>
      <c r="C22" s="21" t="s">
        <v>153</v>
      </c>
      <c r="D22" s="21" t="s">
        <v>154</v>
      </c>
      <c r="E22" s="21" t="s">
        <v>79</v>
      </c>
      <c r="F22" s="22"/>
      <c r="G22" s="21" t="s">
        <v>145</v>
      </c>
      <c r="H22" s="23" t="s">
        <v>155</v>
      </c>
      <c r="I22" s="23">
        <v>1</v>
      </c>
      <c r="J22" s="23">
        <v>1</v>
      </c>
      <c r="L22" s="2" t="s">
        <v>79</v>
      </c>
    </row>
    <row r="23" spans="1:12" ht="13.5" customHeight="1" x14ac:dyDescent="0.2">
      <c r="A23" s="102"/>
      <c r="B23" s="28"/>
      <c r="C23" s="21" t="s">
        <v>156</v>
      </c>
      <c r="D23" s="21" t="s">
        <v>79</v>
      </c>
      <c r="E23" s="21" t="s">
        <v>79</v>
      </c>
      <c r="F23" s="22"/>
      <c r="G23" s="21" t="s">
        <v>145</v>
      </c>
      <c r="H23" s="23" t="s">
        <v>157</v>
      </c>
      <c r="I23" s="23">
        <v>1</v>
      </c>
      <c r="J23" s="23">
        <v>1</v>
      </c>
      <c r="L23" s="2" t="s">
        <v>79</v>
      </c>
    </row>
    <row r="24" spans="1:12" ht="13.5" customHeight="1" x14ac:dyDescent="0.2">
      <c r="A24" s="102"/>
      <c r="B24" s="28"/>
      <c r="C24" s="21" t="s">
        <v>158</v>
      </c>
      <c r="D24" s="21" t="s">
        <v>148</v>
      </c>
      <c r="E24" s="21" t="s">
        <v>79</v>
      </c>
      <c r="F24" s="22" t="s">
        <v>149</v>
      </c>
      <c r="G24" s="21" t="s">
        <v>145</v>
      </c>
      <c r="H24" s="23" t="s">
        <v>159</v>
      </c>
      <c r="I24" s="23">
        <v>1</v>
      </c>
      <c r="J24" s="23">
        <v>1</v>
      </c>
      <c r="L24" s="2" t="s">
        <v>79</v>
      </c>
    </row>
    <row r="25" spans="1:12" ht="13.5" customHeight="1" x14ac:dyDescent="0.2">
      <c r="A25" s="105"/>
      <c r="B25" s="28"/>
      <c r="C25" s="21" t="s">
        <v>160</v>
      </c>
      <c r="D25" s="21" t="s">
        <v>161</v>
      </c>
      <c r="E25" s="21" t="s">
        <v>79</v>
      </c>
      <c r="F25" s="22" t="s">
        <v>162</v>
      </c>
      <c r="G25" s="21" t="s">
        <v>163</v>
      </c>
      <c r="H25" s="23" t="s">
        <v>164</v>
      </c>
      <c r="I25" s="23">
        <v>1</v>
      </c>
      <c r="J25" s="23">
        <v>1</v>
      </c>
      <c r="L25" s="2" t="s">
        <v>79</v>
      </c>
    </row>
    <row r="26" spans="1:12" ht="22.5" customHeight="1" x14ac:dyDescent="0.2">
      <c r="A26" s="106" t="s">
        <v>19</v>
      </c>
      <c r="B26" s="28"/>
      <c r="C26" s="21" t="s">
        <v>165</v>
      </c>
      <c r="D26" s="21" t="s">
        <v>142</v>
      </c>
      <c r="E26" s="21" t="s">
        <v>166</v>
      </c>
      <c r="F26" s="22" t="s">
        <v>167</v>
      </c>
      <c r="G26" s="21" t="s">
        <v>168</v>
      </c>
      <c r="H26" s="23" t="s">
        <v>169</v>
      </c>
      <c r="I26" s="23">
        <v>1</v>
      </c>
      <c r="J26" s="23">
        <v>1</v>
      </c>
      <c r="L26" s="2" t="s">
        <v>79</v>
      </c>
    </row>
    <row r="27" spans="1:12" ht="13.5" customHeight="1" x14ac:dyDescent="0.2">
      <c r="A27" s="102"/>
      <c r="B27" s="28"/>
      <c r="C27" s="21" t="s">
        <v>170</v>
      </c>
      <c r="D27" s="21" t="s">
        <v>142</v>
      </c>
      <c r="E27" s="21" t="s">
        <v>171</v>
      </c>
      <c r="F27" s="22" t="s">
        <v>172</v>
      </c>
      <c r="G27" s="21" t="s">
        <v>168</v>
      </c>
      <c r="H27" s="23" t="s">
        <v>173</v>
      </c>
      <c r="I27" s="23">
        <v>1</v>
      </c>
      <c r="J27" s="23">
        <v>1</v>
      </c>
      <c r="L27" s="2" t="s">
        <v>79</v>
      </c>
    </row>
    <row r="28" spans="1:12" ht="13.5" customHeight="1" x14ac:dyDescent="0.2">
      <c r="A28" s="102"/>
      <c r="B28" s="28"/>
      <c r="C28" s="21" t="s">
        <v>174</v>
      </c>
      <c r="D28" s="21" t="s">
        <v>175</v>
      </c>
      <c r="E28" s="21" t="s">
        <v>79</v>
      </c>
      <c r="F28" s="22">
        <v>2020</v>
      </c>
      <c r="G28" s="21" t="s">
        <v>176</v>
      </c>
      <c r="H28" s="23" t="s">
        <v>177</v>
      </c>
      <c r="I28" s="23">
        <v>1</v>
      </c>
      <c r="J28" s="23">
        <v>1</v>
      </c>
      <c r="L28" s="2" t="s">
        <v>79</v>
      </c>
    </row>
    <row r="29" spans="1:12" ht="13.5" customHeight="1" x14ac:dyDescent="0.2">
      <c r="A29" s="102"/>
      <c r="B29" s="28"/>
      <c r="C29" s="21" t="s">
        <v>178</v>
      </c>
      <c r="D29" s="21" t="s">
        <v>179</v>
      </c>
      <c r="E29" s="21" t="s">
        <v>79</v>
      </c>
      <c r="F29" s="22"/>
      <c r="G29" s="21" t="s">
        <v>180</v>
      </c>
      <c r="H29" s="23" t="s">
        <v>181</v>
      </c>
      <c r="I29" s="23">
        <v>1</v>
      </c>
      <c r="J29" s="23">
        <v>1</v>
      </c>
      <c r="L29" s="2" t="s">
        <v>79</v>
      </c>
    </row>
    <row r="30" spans="1:12" ht="13.5" customHeight="1" x14ac:dyDescent="0.2">
      <c r="A30" s="102"/>
      <c r="B30" s="28"/>
      <c r="C30" s="21" t="s">
        <v>182</v>
      </c>
      <c r="D30" s="21" t="s">
        <v>183</v>
      </c>
      <c r="E30" s="21" t="s">
        <v>79</v>
      </c>
      <c r="F30" s="22"/>
      <c r="G30" s="21" t="s">
        <v>184</v>
      </c>
      <c r="H30" s="24" t="s">
        <v>185</v>
      </c>
      <c r="I30" s="23">
        <v>1</v>
      </c>
      <c r="J30" s="23">
        <v>1</v>
      </c>
      <c r="K30" s="21" t="s">
        <v>184</v>
      </c>
      <c r="L30" s="2" t="s">
        <v>79</v>
      </c>
    </row>
    <row r="31" spans="1:12" ht="13.5" customHeight="1" x14ac:dyDescent="0.2">
      <c r="A31" s="102"/>
      <c r="B31" s="28"/>
      <c r="C31" s="21" t="s">
        <v>186</v>
      </c>
      <c r="D31" s="21" t="s">
        <v>187</v>
      </c>
      <c r="E31" s="21" t="s">
        <v>79</v>
      </c>
      <c r="F31" s="22" t="s">
        <v>188</v>
      </c>
      <c r="G31" s="21" t="s">
        <v>168</v>
      </c>
      <c r="H31" s="23" t="s">
        <v>189</v>
      </c>
      <c r="I31" s="23">
        <v>1</v>
      </c>
      <c r="J31" s="23">
        <v>1</v>
      </c>
      <c r="L31" s="2" t="s">
        <v>79</v>
      </c>
    </row>
    <row r="32" spans="1:12" ht="13.5" customHeight="1" x14ac:dyDescent="0.2">
      <c r="A32" s="102"/>
      <c r="B32" s="28"/>
      <c r="C32" s="21" t="s">
        <v>190</v>
      </c>
      <c r="D32" s="21" t="s">
        <v>191</v>
      </c>
      <c r="E32" s="21" t="s">
        <v>79</v>
      </c>
      <c r="F32" s="22" t="s">
        <v>122</v>
      </c>
      <c r="G32" s="21" t="s">
        <v>168</v>
      </c>
      <c r="H32" s="23" t="s">
        <v>192</v>
      </c>
      <c r="I32" s="23">
        <v>1</v>
      </c>
      <c r="J32" s="23">
        <v>1</v>
      </c>
      <c r="L32" s="2" t="s">
        <v>79</v>
      </c>
    </row>
    <row r="33" spans="1:12" ht="13.5" customHeight="1" x14ac:dyDescent="0.2">
      <c r="A33" s="102"/>
      <c r="B33" s="28"/>
      <c r="C33" s="21" t="s">
        <v>193</v>
      </c>
      <c r="D33" s="21" t="s">
        <v>194</v>
      </c>
      <c r="E33" s="21" t="s">
        <v>195</v>
      </c>
      <c r="F33" s="22" t="s">
        <v>122</v>
      </c>
      <c r="G33" s="21" t="s">
        <v>196</v>
      </c>
      <c r="H33" s="23" t="s">
        <v>197</v>
      </c>
      <c r="I33" s="23">
        <v>1</v>
      </c>
      <c r="J33" s="23">
        <v>2</v>
      </c>
      <c r="L33" s="2" t="s">
        <v>79</v>
      </c>
    </row>
    <row r="34" spans="1:12" ht="13.5" customHeight="1" x14ac:dyDescent="0.2">
      <c r="A34" s="102"/>
      <c r="B34" s="28"/>
      <c r="C34" s="21" t="s">
        <v>198</v>
      </c>
      <c r="D34" s="21" t="s">
        <v>199</v>
      </c>
      <c r="E34" s="21" t="s">
        <v>200</v>
      </c>
      <c r="F34" s="22" t="s">
        <v>97</v>
      </c>
      <c r="G34" s="21" t="s">
        <v>196</v>
      </c>
      <c r="H34" s="23" t="s">
        <v>201</v>
      </c>
      <c r="I34" s="23">
        <v>1</v>
      </c>
      <c r="J34" s="23">
        <v>2</v>
      </c>
      <c r="L34" s="2" t="s">
        <v>79</v>
      </c>
    </row>
    <row r="35" spans="1:12" ht="13.5" customHeight="1" x14ac:dyDescent="0.2">
      <c r="A35" s="102"/>
      <c r="B35" s="28"/>
      <c r="C35" s="21" t="s">
        <v>202</v>
      </c>
      <c r="D35" s="21" t="s">
        <v>203</v>
      </c>
      <c r="E35" s="21" t="s">
        <v>79</v>
      </c>
      <c r="F35" s="22">
        <v>2018</v>
      </c>
      <c r="G35" s="21" t="s">
        <v>204</v>
      </c>
      <c r="H35" s="23" t="s">
        <v>205</v>
      </c>
      <c r="I35" s="23">
        <v>1</v>
      </c>
      <c r="J35" s="23">
        <v>1</v>
      </c>
      <c r="L35" s="2" t="s">
        <v>79</v>
      </c>
    </row>
    <row r="36" spans="1:12" ht="13.5" customHeight="1" x14ac:dyDescent="0.2">
      <c r="A36" s="102"/>
      <c r="B36" s="28"/>
      <c r="C36" s="21" t="s">
        <v>206</v>
      </c>
      <c r="D36" s="21" t="s">
        <v>207</v>
      </c>
      <c r="E36" s="21" t="s">
        <v>79</v>
      </c>
      <c r="F36" s="22" t="s">
        <v>208</v>
      </c>
      <c r="G36" s="21" t="s">
        <v>209</v>
      </c>
      <c r="H36" s="23" t="s">
        <v>210</v>
      </c>
      <c r="I36" s="23">
        <v>1</v>
      </c>
      <c r="J36" s="23">
        <v>2</v>
      </c>
      <c r="L36" s="2" t="s">
        <v>79</v>
      </c>
    </row>
    <row r="37" spans="1:12" ht="13.5" customHeight="1" x14ac:dyDescent="0.2">
      <c r="A37" s="105"/>
      <c r="B37" s="28"/>
      <c r="C37" s="21" t="s">
        <v>211</v>
      </c>
      <c r="D37" s="21" t="s">
        <v>79</v>
      </c>
      <c r="E37" s="21" t="s">
        <v>79</v>
      </c>
      <c r="F37" s="22">
        <v>2018</v>
      </c>
      <c r="G37" s="21" t="s">
        <v>212</v>
      </c>
      <c r="H37" s="24" t="s">
        <v>213</v>
      </c>
      <c r="I37" s="23">
        <v>1</v>
      </c>
      <c r="J37" s="23">
        <v>1</v>
      </c>
      <c r="K37" s="21" t="s">
        <v>214</v>
      </c>
      <c r="L37" s="2" t="s">
        <v>79</v>
      </c>
    </row>
    <row r="38" spans="1:12" ht="22.5" customHeight="1" x14ac:dyDescent="0.2">
      <c r="A38" s="107" t="s">
        <v>20</v>
      </c>
      <c r="B38" s="28"/>
      <c r="C38" s="21" t="s">
        <v>215</v>
      </c>
      <c r="D38" s="21" t="s">
        <v>216</v>
      </c>
      <c r="E38" s="21" t="s">
        <v>79</v>
      </c>
      <c r="F38" s="22" t="s">
        <v>217</v>
      </c>
      <c r="G38" s="21" t="s">
        <v>218</v>
      </c>
      <c r="H38" s="23" t="s">
        <v>219</v>
      </c>
      <c r="I38" s="23">
        <v>1</v>
      </c>
      <c r="J38" s="23">
        <v>1</v>
      </c>
      <c r="L38" s="2" t="s">
        <v>79</v>
      </c>
    </row>
    <row r="39" spans="1:12" ht="13.5" customHeight="1" x14ac:dyDescent="0.2">
      <c r="A39" s="102"/>
      <c r="B39" s="28"/>
      <c r="C39" s="21" t="s">
        <v>220</v>
      </c>
      <c r="D39" s="21" t="s">
        <v>221</v>
      </c>
      <c r="E39" s="21" t="s">
        <v>79</v>
      </c>
      <c r="F39" s="22" t="s">
        <v>217</v>
      </c>
      <c r="G39" s="21" t="s">
        <v>218</v>
      </c>
      <c r="H39" s="23" t="s">
        <v>222</v>
      </c>
      <c r="I39" s="23">
        <v>1</v>
      </c>
      <c r="J39" s="23">
        <v>1</v>
      </c>
      <c r="L39" s="2" t="s">
        <v>79</v>
      </c>
    </row>
    <row r="40" spans="1:12" ht="13.5" customHeight="1" x14ac:dyDescent="0.2">
      <c r="A40" s="102"/>
      <c r="B40" s="28"/>
      <c r="C40" s="21" t="s">
        <v>223</v>
      </c>
      <c r="D40" s="21" t="s">
        <v>224</v>
      </c>
      <c r="E40" s="21" t="s">
        <v>79</v>
      </c>
      <c r="F40" s="22" t="s">
        <v>217</v>
      </c>
      <c r="G40" s="21"/>
      <c r="H40" s="24" t="s">
        <v>225</v>
      </c>
      <c r="I40" s="23">
        <v>1</v>
      </c>
      <c r="J40" s="23">
        <v>1</v>
      </c>
      <c r="K40" s="21" t="s">
        <v>112</v>
      </c>
      <c r="L40" s="2" t="s">
        <v>79</v>
      </c>
    </row>
    <row r="41" spans="1:12" ht="13.5" customHeight="1" x14ac:dyDescent="0.2">
      <c r="A41" s="102"/>
      <c r="B41" s="28"/>
      <c r="C41" s="21" t="s">
        <v>226</v>
      </c>
      <c r="D41" s="21" t="s">
        <v>227</v>
      </c>
      <c r="E41" s="21" t="s">
        <v>79</v>
      </c>
      <c r="F41" s="22">
        <v>2020</v>
      </c>
      <c r="G41" s="21" t="s">
        <v>228</v>
      </c>
      <c r="H41" s="23" t="s">
        <v>229</v>
      </c>
      <c r="I41" s="23">
        <v>1</v>
      </c>
      <c r="J41" s="23">
        <v>1</v>
      </c>
      <c r="L41" s="2" t="s">
        <v>79</v>
      </c>
    </row>
    <row r="42" spans="1:12" ht="13.5" customHeight="1" x14ac:dyDescent="0.2">
      <c r="A42" s="102"/>
      <c r="B42" s="28"/>
      <c r="C42" s="21" t="s">
        <v>230</v>
      </c>
      <c r="D42" s="21" t="s">
        <v>231</v>
      </c>
      <c r="E42" s="21" t="s">
        <v>79</v>
      </c>
      <c r="F42" s="22" t="s">
        <v>217</v>
      </c>
      <c r="G42" s="21" t="s">
        <v>232</v>
      </c>
      <c r="H42" s="23" t="s">
        <v>233</v>
      </c>
      <c r="I42" s="23">
        <v>1</v>
      </c>
      <c r="J42" s="23">
        <v>1</v>
      </c>
      <c r="L42" s="2" t="s">
        <v>79</v>
      </c>
    </row>
    <row r="43" spans="1:12" ht="13.5" customHeight="1" x14ac:dyDescent="0.2">
      <c r="A43" s="102"/>
      <c r="B43" s="28"/>
      <c r="C43" s="21" t="s">
        <v>234</v>
      </c>
      <c r="D43" s="21" t="s">
        <v>235</v>
      </c>
      <c r="E43" s="21" t="s">
        <v>79</v>
      </c>
      <c r="F43" s="22">
        <v>2018</v>
      </c>
      <c r="G43" s="21" t="s">
        <v>236</v>
      </c>
      <c r="H43" s="23" t="s">
        <v>237</v>
      </c>
      <c r="I43" s="23">
        <v>1</v>
      </c>
      <c r="J43" s="23">
        <v>1</v>
      </c>
      <c r="L43" s="2" t="s">
        <v>79</v>
      </c>
    </row>
    <row r="44" spans="1:12" ht="13.5" customHeight="1" x14ac:dyDescent="0.2">
      <c r="A44" s="103"/>
      <c r="B44" s="28"/>
      <c r="C44" s="21" t="s">
        <v>238</v>
      </c>
      <c r="D44" s="21" t="s">
        <v>79</v>
      </c>
      <c r="E44" s="21" t="s">
        <v>79</v>
      </c>
      <c r="F44" s="22" t="e">
        <v>#N/A</v>
      </c>
      <c r="G44" s="21" t="s">
        <v>239</v>
      </c>
      <c r="H44" s="23" t="s">
        <v>240</v>
      </c>
      <c r="I44" s="23">
        <v>1</v>
      </c>
      <c r="J44" s="23">
        <v>1</v>
      </c>
      <c r="L44" s="2" t="s">
        <v>79</v>
      </c>
    </row>
    <row r="45" spans="1:12" ht="13.5" customHeight="1" x14ac:dyDescent="0.2">
      <c r="B45" s="2"/>
      <c r="C45" s="2"/>
      <c r="D45" s="2"/>
      <c r="E45" s="2"/>
      <c r="F45" s="3"/>
      <c r="G45" s="2"/>
      <c r="H45" s="29"/>
      <c r="L45" s="2" t="s">
        <v>79</v>
      </c>
    </row>
    <row r="46" spans="1:12" ht="13.5" customHeight="1" x14ac:dyDescent="0.2">
      <c r="B46" s="2"/>
      <c r="C46" s="2"/>
      <c r="D46" s="2"/>
      <c r="E46" s="2"/>
      <c r="F46" s="3"/>
      <c r="G46" s="2"/>
      <c r="H46" s="29"/>
    </row>
    <row r="47" spans="1:12" ht="13.5" customHeight="1" x14ac:dyDescent="0.2">
      <c r="B47" s="2"/>
      <c r="C47" s="2"/>
      <c r="D47" s="2"/>
      <c r="E47" s="2"/>
      <c r="F47" s="3"/>
      <c r="G47" s="2"/>
      <c r="H47" s="29"/>
    </row>
    <row r="48" spans="1:12" ht="13.5" customHeight="1" x14ac:dyDescent="0.2">
      <c r="B48" s="2"/>
      <c r="C48" s="2"/>
      <c r="D48" s="2"/>
      <c r="E48" s="2"/>
      <c r="F48" s="3"/>
      <c r="G48" s="2"/>
      <c r="H48" s="29"/>
    </row>
    <row r="49" spans="2:8" ht="13.5" customHeight="1" x14ac:dyDescent="0.2">
      <c r="B49" s="2"/>
      <c r="C49" s="2"/>
      <c r="D49" s="2"/>
      <c r="E49" s="2"/>
      <c r="F49" s="3"/>
      <c r="G49" s="2"/>
      <c r="H49" s="29"/>
    </row>
    <row r="50" spans="2:8" ht="13.5" customHeight="1" x14ac:dyDescent="0.2">
      <c r="B50" s="2"/>
      <c r="C50" s="2"/>
      <c r="D50" s="2"/>
      <c r="E50" s="2"/>
      <c r="F50" s="3"/>
      <c r="G50" s="2"/>
      <c r="H50" s="29"/>
    </row>
    <row r="51" spans="2:8" ht="13.5" customHeight="1" x14ac:dyDescent="0.2">
      <c r="B51" s="2"/>
      <c r="C51" s="2"/>
      <c r="D51" s="2"/>
      <c r="E51" s="2"/>
      <c r="F51" s="3"/>
      <c r="G51" s="2"/>
      <c r="H51" s="29"/>
    </row>
    <row r="52" spans="2:8" ht="13.5" customHeight="1" x14ac:dyDescent="0.2">
      <c r="B52" s="2"/>
      <c r="C52" s="2"/>
      <c r="D52" s="2"/>
      <c r="E52" s="2"/>
      <c r="F52" s="3"/>
      <c r="G52" s="2"/>
      <c r="H52" s="29"/>
    </row>
    <row r="53" spans="2:8" ht="13.5" customHeight="1" x14ac:dyDescent="0.2">
      <c r="B53" s="2"/>
      <c r="C53" s="2"/>
      <c r="D53" s="2"/>
      <c r="E53" s="2"/>
      <c r="F53" s="3"/>
      <c r="G53" s="2"/>
      <c r="H53" s="29"/>
    </row>
    <row r="54" spans="2:8" ht="13.5" customHeight="1" x14ac:dyDescent="0.2">
      <c r="B54" s="2"/>
      <c r="C54" s="2"/>
      <c r="D54" s="2"/>
      <c r="E54" s="2"/>
      <c r="F54" s="3"/>
      <c r="G54" s="2"/>
      <c r="H54" s="29"/>
    </row>
    <row r="55" spans="2:8" ht="13.5" customHeight="1" x14ac:dyDescent="0.2">
      <c r="B55" s="2"/>
      <c r="C55" s="2"/>
      <c r="D55" s="2"/>
      <c r="E55" s="2"/>
      <c r="F55" s="3"/>
      <c r="G55" s="2"/>
      <c r="H55" s="29"/>
    </row>
    <row r="56" spans="2:8" ht="13.5" customHeight="1" x14ac:dyDescent="0.2">
      <c r="B56" s="2"/>
      <c r="C56" s="2"/>
      <c r="D56" s="2"/>
      <c r="E56" s="2"/>
      <c r="F56" s="3"/>
      <c r="G56" s="2"/>
      <c r="H56" s="29"/>
    </row>
    <row r="57" spans="2:8" ht="13.5" customHeight="1" x14ac:dyDescent="0.2">
      <c r="B57" s="2"/>
      <c r="C57" s="2"/>
      <c r="D57" s="2"/>
      <c r="E57" s="2"/>
      <c r="F57" s="3"/>
      <c r="G57" s="2"/>
      <c r="H57" s="29"/>
    </row>
    <row r="58" spans="2:8" ht="13.5" customHeight="1" x14ac:dyDescent="0.2">
      <c r="B58" s="2"/>
      <c r="C58" s="2"/>
      <c r="D58" s="2"/>
      <c r="E58" s="2"/>
      <c r="F58" s="3"/>
      <c r="G58" s="2"/>
      <c r="H58" s="29"/>
    </row>
    <row r="59" spans="2:8" ht="13.5" customHeight="1" x14ac:dyDescent="0.2">
      <c r="B59" s="2"/>
      <c r="C59" s="2"/>
      <c r="D59" s="2"/>
      <c r="E59" s="2"/>
      <c r="F59" s="3"/>
      <c r="G59" s="2"/>
      <c r="H59" s="29"/>
    </row>
    <row r="60" spans="2:8" ht="13.5" customHeight="1" x14ac:dyDescent="0.2">
      <c r="B60" s="2"/>
      <c r="C60" s="2"/>
      <c r="D60" s="2"/>
      <c r="E60" s="2"/>
      <c r="F60" s="3"/>
      <c r="G60" s="2"/>
      <c r="H60" s="29"/>
    </row>
    <row r="61" spans="2:8" ht="13.5" customHeight="1" x14ac:dyDescent="0.2">
      <c r="B61" s="2"/>
      <c r="C61" s="2"/>
      <c r="D61" s="2"/>
      <c r="E61" s="2"/>
      <c r="F61" s="3"/>
      <c r="G61" s="2"/>
      <c r="H61" s="29"/>
    </row>
    <row r="62" spans="2:8" ht="13.5" customHeight="1" x14ac:dyDescent="0.2">
      <c r="B62" s="2"/>
      <c r="C62" s="2"/>
      <c r="D62" s="2"/>
      <c r="E62" s="2"/>
      <c r="F62" s="3"/>
      <c r="G62" s="2"/>
      <c r="H62" s="29"/>
    </row>
    <row r="63" spans="2:8" ht="13.5" customHeight="1" x14ac:dyDescent="0.2">
      <c r="B63" s="2"/>
      <c r="C63" s="2"/>
      <c r="D63" s="2"/>
      <c r="E63" s="2"/>
      <c r="F63" s="3"/>
      <c r="G63" s="2"/>
      <c r="H63" s="29"/>
    </row>
    <row r="64" spans="2:8" ht="13.5" customHeight="1" x14ac:dyDescent="0.2">
      <c r="B64" s="2"/>
      <c r="C64" s="2"/>
      <c r="D64" s="2"/>
      <c r="E64" s="2"/>
      <c r="F64" s="3"/>
      <c r="G64" s="2"/>
      <c r="H64" s="29"/>
    </row>
    <row r="65" spans="2:8" ht="13.5" customHeight="1" x14ac:dyDescent="0.2">
      <c r="B65" s="2"/>
      <c r="C65" s="2"/>
      <c r="D65" s="2"/>
      <c r="E65" s="2"/>
      <c r="F65" s="3"/>
      <c r="G65" s="2"/>
      <c r="H65" s="29"/>
    </row>
    <row r="66" spans="2:8" ht="13.5" customHeight="1" x14ac:dyDescent="0.2">
      <c r="B66" s="2"/>
      <c r="C66" s="2"/>
      <c r="D66" s="2"/>
      <c r="E66" s="2"/>
      <c r="F66" s="3"/>
      <c r="G66" s="2"/>
      <c r="H66" s="29"/>
    </row>
    <row r="67" spans="2:8" ht="13.5" customHeight="1" x14ac:dyDescent="0.2">
      <c r="B67" s="2"/>
      <c r="C67" s="2"/>
      <c r="D67" s="2"/>
      <c r="E67" s="2"/>
      <c r="F67" s="3"/>
      <c r="G67" s="2"/>
      <c r="H67" s="29"/>
    </row>
    <row r="68" spans="2:8" ht="13.5" customHeight="1" x14ac:dyDescent="0.2">
      <c r="B68" s="2"/>
      <c r="C68" s="2"/>
      <c r="D68" s="2"/>
      <c r="E68" s="2"/>
      <c r="F68" s="3"/>
      <c r="G68" s="2"/>
      <c r="H68" s="29"/>
    </row>
    <row r="69" spans="2:8" ht="13.5" customHeight="1" x14ac:dyDescent="0.2">
      <c r="B69" s="2"/>
      <c r="C69" s="2"/>
      <c r="D69" s="2"/>
      <c r="E69" s="2"/>
      <c r="F69" s="3"/>
      <c r="G69" s="2"/>
      <c r="H69" s="29"/>
    </row>
    <row r="70" spans="2:8" ht="13.5" customHeight="1" x14ac:dyDescent="0.2">
      <c r="B70" s="2"/>
      <c r="C70" s="2"/>
      <c r="D70" s="2"/>
      <c r="E70" s="2"/>
      <c r="F70" s="3"/>
      <c r="G70" s="2"/>
      <c r="H70" s="29"/>
    </row>
    <row r="71" spans="2:8" ht="13.5" customHeight="1" x14ac:dyDescent="0.2">
      <c r="B71" s="2"/>
      <c r="C71" s="2"/>
      <c r="D71" s="2"/>
      <c r="E71" s="2"/>
      <c r="F71" s="3"/>
      <c r="G71" s="2"/>
      <c r="H71" s="29"/>
    </row>
    <row r="72" spans="2:8" ht="13.5" customHeight="1" x14ac:dyDescent="0.2">
      <c r="B72" s="2"/>
      <c r="C72" s="2"/>
      <c r="D72" s="2"/>
      <c r="E72" s="2"/>
      <c r="F72" s="3"/>
      <c r="G72" s="2"/>
      <c r="H72" s="29"/>
    </row>
    <row r="73" spans="2:8" ht="13.5" customHeight="1" x14ac:dyDescent="0.2">
      <c r="B73" s="2"/>
      <c r="C73" s="2"/>
      <c r="D73" s="2"/>
      <c r="E73" s="2"/>
      <c r="F73" s="3"/>
      <c r="G73" s="2"/>
      <c r="H73" s="29"/>
    </row>
    <row r="74" spans="2:8" ht="13.5" customHeight="1" x14ac:dyDescent="0.2">
      <c r="B74" s="2"/>
      <c r="C74" s="2"/>
      <c r="D74" s="2"/>
      <c r="E74" s="2"/>
      <c r="F74" s="3"/>
      <c r="G74" s="2"/>
      <c r="H74" s="29"/>
    </row>
    <row r="75" spans="2:8" ht="13.5" customHeight="1" x14ac:dyDescent="0.2">
      <c r="B75" s="2"/>
      <c r="C75" s="2"/>
      <c r="D75" s="2"/>
      <c r="E75" s="2"/>
      <c r="F75" s="3"/>
      <c r="G75" s="2"/>
      <c r="H75" s="29"/>
    </row>
    <row r="76" spans="2:8" ht="13.5" customHeight="1" x14ac:dyDescent="0.2">
      <c r="B76" s="2"/>
      <c r="C76" s="2"/>
      <c r="D76" s="2"/>
      <c r="E76" s="2"/>
      <c r="F76" s="3"/>
      <c r="G76" s="2"/>
      <c r="H76" s="29"/>
    </row>
    <row r="77" spans="2:8" ht="13.5" customHeight="1" x14ac:dyDescent="0.2">
      <c r="B77" s="2"/>
      <c r="C77" s="2"/>
      <c r="D77" s="2"/>
      <c r="E77" s="2"/>
      <c r="F77" s="3"/>
      <c r="G77" s="2"/>
      <c r="H77" s="29"/>
    </row>
    <row r="78" spans="2:8" ht="13.5" customHeight="1" x14ac:dyDescent="0.2">
      <c r="B78" s="2"/>
      <c r="C78" s="2"/>
      <c r="D78" s="2"/>
      <c r="E78" s="2"/>
      <c r="F78" s="3"/>
      <c r="G78" s="2"/>
      <c r="H78" s="29"/>
    </row>
    <row r="79" spans="2:8" ht="13.5" customHeight="1" x14ac:dyDescent="0.2">
      <c r="B79" s="2"/>
      <c r="C79" s="2"/>
      <c r="D79" s="2"/>
      <c r="E79" s="2"/>
      <c r="F79" s="3"/>
      <c r="G79" s="2"/>
      <c r="H79" s="29"/>
    </row>
    <row r="80" spans="2:8" ht="13.5" customHeight="1" x14ac:dyDescent="0.2">
      <c r="B80" s="2"/>
      <c r="C80" s="2"/>
      <c r="D80" s="2"/>
      <c r="E80" s="2"/>
      <c r="F80" s="3"/>
      <c r="G80" s="2"/>
      <c r="H80" s="29"/>
    </row>
    <row r="81" spans="2:8" ht="13.5" customHeight="1" x14ac:dyDescent="0.2">
      <c r="B81" s="2"/>
      <c r="C81" s="2"/>
      <c r="D81" s="2"/>
      <c r="E81" s="2"/>
      <c r="F81" s="3"/>
      <c r="G81" s="2"/>
      <c r="H81" s="29"/>
    </row>
    <row r="82" spans="2:8" ht="13.5" customHeight="1" x14ac:dyDescent="0.2">
      <c r="B82" s="2"/>
      <c r="C82" s="2"/>
      <c r="D82" s="2"/>
      <c r="E82" s="2"/>
      <c r="F82" s="3"/>
      <c r="G82" s="2"/>
      <c r="H82" s="29"/>
    </row>
    <row r="83" spans="2:8" ht="13.5" customHeight="1" x14ac:dyDescent="0.2">
      <c r="B83" s="2"/>
      <c r="C83" s="2"/>
      <c r="D83" s="2"/>
      <c r="E83" s="2"/>
      <c r="F83" s="3"/>
      <c r="G83" s="2"/>
      <c r="H83" s="29"/>
    </row>
    <row r="84" spans="2:8" ht="13.5" customHeight="1" x14ac:dyDescent="0.2">
      <c r="B84" s="2"/>
      <c r="C84" s="2"/>
      <c r="D84" s="2"/>
      <c r="E84" s="2"/>
      <c r="F84" s="3"/>
      <c r="G84" s="2"/>
      <c r="H84" s="29"/>
    </row>
    <row r="85" spans="2:8" ht="13.5" customHeight="1" x14ac:dyDescent="0.2">
      <c r="B85" s="2"/>
      <c r="C85" s="2"/>
      <c r="D85" s="2"/>
      <c r="E85" s="2"/>
      <c r="F85" s="3"/>
      <c r="G85" s="2"/>
      <c r="H85" s="29"/>
    </row>
    <row r="86" spans="2:8" ht="13.5" customHeight="1" x14ac:dyDescent="0.2">
      <c r="B86" s="2"/>
      <c r="C86" s="2"/>
      <c r="D86" s="2"/>
      <c r="E86" s="2"/>
      <c r="F86" s="3"/>
      <c r="G86" s="2"/>
      <c r="H86" s="29"/>
    </row>
    <row r="87" spans="2:8" ht="13.5" customHeight="1" x14ac:dyDescent="0.2">
      <c r="B87" s="2"/>
      <c r="C87" s="2"/>
      <c r="D87" s="2"/>
      <c r="E87" s="2"/>
      <c r="F87" s="3"/>
      <c r="G87" s="2"/>
      <c r="H87" s="29"/>
    </row>
    <row r="88" spans="2:8" ht="13.5" customHeight="1" x14ac:dyDescent="0.2">
      <c r="B88" s="2"/>
      <c r="C88" s="2"/>
      <c r="D88" s="2"/>
      <c r="E88" s="2"/>
      <c r="F88" s="3"/>
      <c r="G88" s="2"/>
      <c r="H88" s="29"/>
    </row>
    <row r="89" spans="2:8" ht="13.5" customHeight="1" x14ac:dyDescent="0.2">
      <c r="B89" s="2"/>
      <c r="C89" s="2"/>
      <c r="D89" s="2"/>
      <c r="E89" s="2"/>
      <c r="F89" s="3"/>
      <c r="G89" s="2"/>
      <c r="H89" s="29"/>
    </row>
    <row r="90" spans="2:8" ht="13.5" customHeight="1" x14ac:dyDescent="0.2">
      <c r="B90" s="2"/>
      <c r="C90" s="2"/>
      <c r="D90" s="2"/>
      <c r="E90" s="2"/>
      <c r="F90" s="3"/>
      <c r="G90" s="2"/>
      <c r="H90" s="29"/>
    </row>
    <row r="91" spans="2:8" ht="13.5" customHeight="1" x14ac:dyDescent="0.2">
      <c r="B91" s="2"/>
      <c r="C91" s="2"/>
      <c r="D91" s="2"/>
      <c r="E91" s="2"/>
      <c r="F91" s="3"/>
      <c r="G91" s="2"/>
      <c r="H91" s="29"/>
    </row>
    <row r="92" spans="2:8" ht="13.5" customHeight="1" x14ac:dyDescent="0.2">
      <c r="B92" s="2"/>
      <c r="C92" s="2"/>
      <c r="D92" s="2"/>
      <c r="E92" s="2"/>
      <c r="F92" s="3"/>
      <c r="G92" s="2"/>
      <c r="H92" s="29"/>
    </row>
    <row r="93" spans="2:8" ht="13.5" customHeight="1" x14ac:dyDescent="0.2">
      <c r="B93" s="2"/>
      <c r="C93" s="2"/>
      <c r="D93" s="2"/>
      <c r="E93" s="2"/>
      <c r="F93" s="3"/>
      <c r="G93" s="2"/>
      <c r="H93" s="29"/>
    </row>
    <row r="94" spans="2:8" ht="13.5" customHeight="1" x14ac:dyDescent="0.2">
      <c r="B94" s="2"/>
      <c r="C94" s="2"/>
      <c r="D94" s="2"/>
      <c r="E94" s="2"/>
      <c r="F94" s="3"/>
      <c r="G94" s="2"/>
      <c r="H94" s="29"/>
    </row>
    <row r="95" spans="2:8" ht="13.5" customHeight="1" x14ac:dyDescent="0.2">
      <c r="B95" s="2"/>
      <c r="C95" s="2"/>
      <c r="D95" s="2"/>
      <c r="E95" s="2"/>
      <c r="F95" s="3"/>
      <c r="G95" s="2"/>
      <c r="H95" s="29"/>
    </row>
    <row r="96" spans="2:8" ht="13.5" customHeight="1" x14ac:dyDescent="0.2">
      <c r="B96" s="2"/>
      <c r="C96" s="2"/>
      <c r="D96" s="2"/>
      <c r="E96" s="2"/>
      <c r="F96" s="3"/>
      <c r="G96" s="2"/>
      <c r="H96" s="29"/>
    </row>
    <row r="97" spans="2:8" ht="13.5" customHeight="1" x14ac:dyDescent="0.2">
      <c r="B97" s="2"/>
      <c r="C97" s="2"/>
      <c r="D97" s="2"/>
      <c r="E97" s="2"/>
      <c r="F97" s="3"/>
      <c r="G97" s="2"/>
      <c r="H97" s="29"/>
    </row>
    <row r="98" spans="2:8" ht="13.5" customHeight="1" x14ac:dyDescent="0.2">
      <c r="B98" s="2"/>
      <c r="C98" s="2"/>
      <c r="D98" s="2"/>
      <c r="E98" s="2"/>
      <c r="F98" s="3"/>
      <c r="G98" s="2"/>
      <c r="H98" s="29"/>
    </row>
    <row r="99" spans="2:8" ht="13.5" customHeight="1" x14ac:dyDescent="0.2">
      <c r="B99" s="2"/>
      <c r="C99" s="2"/>
      <c r="D99" s="2"/>
      <c r="E99" s="2"/>
      <c r="F99" s="3"/>
      <c r="G99" s="2"/>
      <c r="H99" s="29"/>
    </row>
    <row r="100" spans="2:8" ht="13.5" customHeight="1" x14ac:dyDescent="0.2">
      <c r="B100" s="2"/>
      <c r="C100" s="2"/>
      <c r="D100" s="2"/>
      <c r="E100" s="2"/>
      <c r="F100" s="3"/>
      <c r="G100" s="2"/>
      <c r="H100" s="29"/>
    </row>
    <row r="101" spans="2:8" ht="13.5" customHeight="1" x14ac:dyDescent="0.2">
      <c r="B101" s="2"/>
      <c r="C101" s="2"/>
      <c r="D101" s="2"/>
      <c r="E101" s="2"/>
      <c r="F101" s="3"/>
      <c r="G101" s="2"/>
      <c r="H101" s="29"/>
    </row>
    <row r="102" spans="2:8" ht="13.5" customHeight="1" x14ac:dyDescent="0.2">
      <c r="B102" s="2"/>
      <c r="C102" s="2"/>
      <c r="D102" s="2"/>
      <c r="E102" s="2"/>
      <c r="F102" s="3"/>
      <c r="G102" s="2"/>
      <c r="H102" s="29"/>
    </row>
    <row r="103" spans="2:8" ht="13.5" customHeight="1" x14ac:dyDescent="0.2">
      <c r="B103" s="2"/>
      <c r="C103" s="2"/>
      <c r="D103" s="2"/>
      <c r="E103" s="2"/>
      <c r="F103" s="3"/>
      <c r="G103" s="2"/>
      <c r="H103" s="29"/>
    </row>
    <row r="104" spans="2:8" ht="13.5" customHeight="1" x14ac:dyDescent="0.2">
      <c r="B104" s="2"/>
      <c r="C104" s="2"/>
      <c r="D104" s="2"/>
      <c r="E104" s="2"/>
      <c r="F104" s="3"/>
      <c r="G104" s="2"/>
      <c r="H104" s="29"/>
    </row>
    <row r="105" spans="2:8" ht="13.5" customHeight="1" x14ac:dyDescent="0.2">
      <c r="B105" s="2"/>
      <c r="C105" s="2"/>
      <c r="D105" s="2"/>
      <c r="E105" s="2"/>
      <c r="F105" s="3"/>
      <c r="G105" s="2"/>
      <c r="H105" s="29"/>
    </row>
    <row r="106" spans="2:8" ht="13.5" customHeight="1" x14ac:dyDescent="0.2">
      <c r="B106" s="2"/>
      <c r="C106" s="2"/>
      <c r="D106" s="2"/>
      <c r="E106" s="2"/>
      <c r="F106" s="3"/>
      <c r="G106" s="2"/>
      <c r="H106" s="29"/>
    </row>
    <row r="107" spans="2:8" ht="13.5" customHeight="1" x14ac:dyDescent="0.2">
      <c r="B107" s="2"/>
      <c r="C107" s="2"/>
      <c r="D107" s="2"/>
      <c r="E107" s="2"/>
      <c r="F107" s="3"/>
      <c r="G107" s="2"/>
      <c r="H107" s="29"/>
    </row>
    <row r="108" spans="2:8" ht="13.5" customHeight="1" x14ac:dyDescent="0.2">
      <c r="B108" s="2"/>
      <c r="C108" s="2"/>
      <c r="D108" s="2"/>
      <c r="E108" s="2"/>
      <c r="F108" s="3"/>
      <c r="G108" s="2"/>
      <c r="H108" s="29"/>
    </row>
    <row r="109" spans="2:8" ht="13.5" customHeight="1" x14ac:dyDescent="0.2">
      <c r="B109" s="2"/>
      <c r="C109" s="2"/>
      <c r="D109" s="2"/>
      <c r="E109" s="2"/>
      <c r="F109" s="3"/>
      <c r="G109" s="2"/>
      <c r="H109" s="29"/>
    </row>
    <row r="110" spans="2:8" ht="13.5" customHeight="1" x14ac:dyDescent="0.2">
      <c r="B110" s="2"/>
      <c r="C110" s="2"/>
      <c r="D110" s="2"/>
      <c r="E110" s="2"/>
      <c r="F110" s="3"/>
      <c r="G110" s="2"/>
      <c r="H110" s="29"/>
    </row>
    <row r="111" spans="2:8" ht="13.5" customHeight="1" x14ac:dyDescent="0.2">
      <c r="B111" s="2"/>
      <c r="C111" s="2"/>
      <c r="D111" s="2"/>
      <c r="E111" s="2"/>
      <c r="F111" s="3"/>
      <c r="G111" s="2"/>
      <c r="H111" s="29"/>
    </row>
    <row r="112" spans="2:8" ht="13.5" customHeight="1" x14ac:dyDescent="0.2">
      <c r="B112" s="2"/>
      <c r="C112" s="2"/>
      <c r="D112" s="2"/>
      <c r="E112" s="2"/>
      <c r="F112" s="3"/>
      <c r="G112" s="2"/>
      <c r="H112" s="29"/>
    </row>
    <row r="113" spans="2:8" ht="13.5" customHeight="1" x14ac:dyDescent="0.2">
      <c r="B113" s="2"/>
      <c r="C113" s="2"/>
      <c r="D113" s="2"/>
      <c r="E113" s="2"/>
      <c r="F113" s="3"/>
      <c r="G113" s="2"/>
      <c r="H113" s="29"/>
    </row>
    <row r="114" spans="2:8" ht="13.5" customHeight="1" x14ac:dyDescent="0.2">
      <c r="B114" s="2"/>
      <c r="C114" s="2"/>
      <c r="D114" s="2"/>
      <c r="E114" s="2"/>
      <c r="F114" s="3"/>
      <c r="G114" s="2"/>
      <c r="H114" s="29"/>
    </row>
    <row r="115" spans="2:8" ht="13.5" customHeight="1" x14ac:dyDescent="0.2">
      <c r="B115" s="2"/>
      <c r="C115" s="2"/>
      <c r="D115" s="2"/>
      <c r="E115" s="2"/>
      <c r="F115" s="3"/>
      <c r="G115" s="2"/>
      <c r="H115" s="29"/>
    </row>
    <row r="116" spans="2:8" ht="13.5" customHeight="1" x14ac:dyDescent="0.2">
      <c r="B116" s="2"/>
      <c r="C116" s="2"/>
      <c r="D116" s="2"/>
      <c r="E116" s="2"/>
      <c r="F116" s="3"/>
      <c r="G116" s="2"/>
      <c r="H116" s="29"/>
    </row>
    <row r="117" spans="2:8" ht="13.5" customHeight="1" x14ac:dyDescent="0.2">
      <c r="B117" s="2"/>
      <c r="C117" s="2"/>
      <c r="D117" s="2"/>
      <c r="E117" s="2"/>
      <c r="F117" s="3"/>
      <c r="G117" s="2"/>
      <c r="H117" s="29"/>
    </row>
    <row r="118" spans="2:8" ht="13.5" customHeight="1" x14ac:dyDescent="0.2">
      <c r="B118" s="2"/>
      <c r="C118" s="2"/>
      <c r="D118" s="2"/>
      <c r="E118" s="2"/>
      <c r="F118" s="3"/>
      <c r="G118" s="2"/>
      <c r="H118" s="29"/>
    </row>
    <row r="119" spans="2:8" ht="13.5" customHeight="1" x14ac:dyDescent="0.2">
      <c r="B119" s="2"/>
      <c r="C119" s="2"/>
      <c r="D119" s="2"/>
      <c r="E119" s="2"/>
      <c r="F119" s="3"/>
      <c r="G119" s="2"/>
      <c r="H119" s="29"/>
    </row>
    <row r="120" spans="2:8" ht="13.5" customHeight="1" x14ac:dyDescent="0.2">
      <c r="B120" s="2"/>
      <c r="C120" s="2"/>
      <c r="D120" s="2"/>
      <c r="E120" s="2"/>
      <c r="F120" s="3"/>
      <c r="G120" s="2"/>
      <c r="H120" s="29"/>
    </row>
    <row r="121" spans="2:8" ht="13.5" customHeight="1" x14ac:dyDescent="0.2">
      <c r="B121" s="2"/>
      <c r="C121" s="2"/>
      <c r="D121" s="2"/>
      <c r="E121" s="2"/>
      <c r="F121" s="3"/>
      <c r="G121" s="2"/>
      <c r="H121" s="29"/>
    </row>
    <row r="122" spans="2:8" ht="13.5" customHeight="1" x14ac:dyDescent="0.2">
      <c r="B122" s="2"/>
      <c r="C122" s="2"/>
      <c r="D122" s="2"/>
      <c r="E122" s="2"/>
      <c r="F122" s="3"/>
      <c r="G122" s="2"/>
      <c r="H122" s="29"/>
    </row>
    <row r="123" spans="2:8" ht="13.5" customHeight="1" x14ac:dyDescent="0.2">
      <c r="B123" s="2"/>
      <c r="C123" s="2"/>
      <c r="D123" s="2"/>
      <c r="E123" s="2"/>
      <c r="F123" s="3"/>
      <c r="G123" s="2"/>
      <c r="H123" s="29"/>
    </row>
    <row r="124" spans="2:8" ht="13.5" customHeight="1" x14ac:dyDescent="0.2">
      <c r="B124" s="2"/>
      <c r="C124" s="2"/>
      <c r="D124" s="2"/>
      <c r="E124" s="2"/>
      <c r="F124" s="3"/>
      <c r="G124" s="2"/>
      <c r="H124" s="29"/>
    </row>
    <row r="125" spans="2:8" ht="13.5" customHeight="1" x14ac:dyDescent="0.2">
      <c r="B125" s="2"/>
      <c r="C125" s="2"/>
      <c r="D125" s="2"/>
      <c r="E125" s="2"/>
      <c r="F125" s="3"/>
      <c r="G125" s="2"/>
      <c r="H125" s="29"/>
    </row>
    <row r="126" spans="2:8" ht="13.5" customHeight="1" x14ac:dyDescent="0.2">
      <c r="B126" s="2"/>
      <c r="C126" s="2"/>
      <c r="D126" s="2"/>
      <c r="E126" s="2"/>
      <c r="F126" s="3"/>
      <c r="G126" s="2"/>
      <c r="H126" s="29"/>
    </row>
    <row r="127" spans="2:8" ht="13.5" customHeight="1" x14ac:dyDescent="0.2">
      <c r="B127" s="2"/>
      <c r="C127" s="2"/>
      <c r="D127" s="2"/>
      <c r="E127" s="2"/>
      <c r="F127" s="3"/>
      <c r="G127" s="2"/>
      <c r="H127" s="29"/>
    </row>
    <row r="128" spans="2:8" ht="13.5" customHeight="1" x14ac:dyDescent="0.2">
      <c r="B128" s="2"/>
      <c r="C128" s="2"/>
      <c r="D128" s="2"/>
      <c r="E128" s="2"/>
      <c r="F128" s="3"/>
      <c r="G128" s="2"/>
      <c r="H128" s="29"/>
    </row>
    <row r="129" spans="2:8" ht="13.5" customHeight="1" x14ac:dyDescent="0.2">
      <c r="B129" s="2"/>
      <c r="C129" s="2"/>
      <c r="D129" s="2"/>
      <c r="E129" s="2"/>
      <c r="F129" s="3"/>
      <c r="G129" s="2"/>
      <c r="H129" s="29"/>
    </row>
    <row r="130" spans="2:8" ht="13.5" customHeight="1" x14ac:dyDescent="0.2">
      <c r="B130" s="2"/>
      <c r="C130" s="2"/>
      <c r="D130" s="2"/>
      <c r="E130" s="2"/>
      <c r="F130" s="3"/>
      <c r="G130" s="2"/>
      <c r="H130" s="29"/>
    </row>
    <row r="131" spans="2:8" ht="13.5" customHeight="1" x14ac:dyDescent="0.2">
      <c r="B131" s="2"/>
      <c r="C131" s="2"/>
      <c r="D131" s="2"/>
      <c r="E131" s="2"/>
      <c r="F131" s="3"/>
      <c r="G131" s="2"/>
      <c r="H131" s="29"/>
    </row>
    <row r="132" spans="2:8" ht="13.5" customHeight="1" x14ac:dyDescent="0.2">
      <c r="B132" s="2"/>
      <c r="C132" s="2"/>
      <c r="D132" s="2"/>
      <c r="E132" s="2"/>
      <c r="F132" s="3"/>
      <c r="G132" s="2"/>
      <c r="H132" s="29"/>
    </row>
    <row r="133" spans="2:8" ht="13.5" customHeight="1" x14ac:dyDescent="0.2">
      <c r="B133" s="2"/>
      <c r="C133" s="2"/>
      <c r="D133" s="2"/>
      <c r="E133" s="2"/>
      <c r="F133" s="3"/>
      <c r="G133" s="2"/>
      <c r="H133" s="29"/>
    </row>
    <row r="134" spans="2:8" ht="13.5" customHeight="1" x14ac:dyDescent="0.2">
      <c r="B134" s="2"/>
      <c r="C134" s="2"/>
      <c r="D134" s="2"/>
      <c r="E134" s="2"/>
      <c r="F134" s="3"/>
      <c r="G134" s="2"/>
      <c r="H134" s="29"/>
    </row>
    <row r="135" spans="2:8" ht="13.5" customHeight="1" x14ac:dyDescent="0.2">
      <c r="B135" s="2"/>
      <c r="C135" s="2"/>
      <c r="D135" s="2"/>
      <c r="E135" s="2"/>
      <c r="F135" s="3"/>
      <c r="G135" s="2"/>
      <c r="H135" s="29"/>
    </row>
    <row r="136" spans="2:8" ht="13.5" customHeight="1" x14ac:dyDescent="0.2">
      <c r="B136" s="2"/>
      <c r="C136" s="2"/>
      <c r="D136" s="2"/>
      <c r="E136" s="2"/>
      <c r="F136" s="3"/>
      <c r="G136" s="2"/>
      <c r="H136" s="29"/>
    </row>
    <row r="137" spans="2:8" ht="13.5" customHeight="1" x14ac:dyDescent="0.2">
      <c r="B137" s="2"/>
      <c r="C137" s="2"/>
      <c r="D137" s="2"/>
      <c r="E137" s="2"/>
      <c r="F137" s="3"/>
      <c r="G137" s="2"/>
      <c r="H137" s="29"/>
    </row>
    <row r="138" spans="2:8" ht="13.5" customHeight="1" x14ac:dyDescent="0.2">
      <c r="B138" s="2"/>
      <c r="C138" s="2"/>
      <c r="D138" s="2"/>
      <c r="E138" s="2"/>
      <c r="F138" s="3"/>
      <c r="G138" s="2"/>
      <c r="H138" s="29"/>
    </row>
    <row r="139" spans="2:8" ht="13.5" customHeight="1" x14ac:dyDescent="0.2">
      <c r="B139" s="2"/>
      <c r="C139" s="2"/>
      <c r="D139" s="2"/>
      <c r="E139" s="2"/>
      <c r="F139" s="3"/>
      <c r="G139" s="2"/>
      <c r="H139" s="29"/>
    </row>
    <row r="140" spans="2:8" ht="13.5" customHeight="1" x14ac:dyDescent="0.2">
      <c r="B140" s="2"/>
      <c r="C140" s="2"/>
      <c r="D140" s="2"/>
      <c r="E140" s="2"/>
      <c r="F140" s="3"/>
      <c r="G140" s="2"/>
      <c r="H140" s="29"/>
    </row>
    <row r="141" spans="2:8" ht="13.5" customHeight="1" x14ac:dyDescent="0.2">
      <c r="B141" s="2"/>
      <c r="C141" s="2"/>
      <c r="D141" s="2"/>
      <c r="E141" s="2"/>
      <c r="F141" s="3"/>
      <c r="G141" s="2"/>
      <c r="H141" s="29"/>
    </row>
    <row r="142" spans="2:8" ht="13.5" customHeight="1" x14ac:dyDescent="0.2">
      <c r="B142" s="2"/>
      <c r="C142" s="2"/>
      <c r="D142" s="2"/>
      <c r="E142" s="2"/>
      <c r="F142" s="3"/>
      <c r="G142" s="2"/>
      <c r="H142" s="29"/>
    </row>
    <row r="143" spans="2:8" ht="13.5" customHeight="1" x14ac:dyDescent="0.2">
      <c r="B143" s="2"/>
      <c r="C143" s="2"/>
      <c r="D143" s="2"/>
      <c r="E143" s="2"/>
      <c r="F143" s="3"/>
      <c r="G143" s="2"/>
      <c r="H143" s="29"/>
    </row>
    <row r="144" spans="2:8" ht="13.5" customHeight="1" x14ac:dyDescent="0.2">
      <c r="B144" s="2"/>
      <c r="C144" s="2"/>
      <c r="D144" s="2"/>
      <c r="E144" s="2"/>
      <c r="F144" s="3"/>
      <c r="G144" s="2"/>
      <c r="H144" s="29"/>
    </row>
    <row r="145" spans="2:8" ht="13.5" customHeight="1" x14ac:dyDescent="0.2">
      <c r="B145" s="2"/>
      <c r="C145" s="2"/>
      <c r="D145" s="2"/>
      <c r="E145" s="2"/>
      <c r="F145" s="3"/>
      <c r="G145" s="2"/>
      <c r="H145" s="29"/>
    </row>
    <row r="146" spans="2:8" ht="13.5" customHeight="1" x14ac:dyDescent="0.2">
      <c r="B146" s="2"/>
      <c r="C146" s="2"/>
      <c r="D146" s="2"/>
      <c r="E146" s="2"/>
      <c r="F146" s="3"/>
      <c r="G146" s="2"/>
      <c r="H146" s="29"/>
    </row>
    <row r="147" spans="2:8" ht="13.5" customHeight="1" x14ac:dyDescent="0.2">
      <c r="B147" s="2"/>
      <c r="C147" s="2"/>
      <c r="D147" s="2"/>
      <c r="E147" s="2"/>
      <c r="F147" s="3"/>
      <c r="G147" s="2"/>
      <c r="H147" s="29"/>
    </row>
    <row r="148" spans="2:8" ht="13.5" customHeight="1" x14ac:dyDescent="0.2">
      <c r="B148" s="2"/>
      <c r="C148" s="2"/>
      <c r="D148" s="2"/>
      <c r="E148" s="2"/>
      <c r="F148" s="3"/>
      <c r="G148" s="2"/>
      <c r="H148" s="29"/>
    </row>
    <row r="149" spans="2:8" ht="13.5" customHeight="1" x14ac:dyDescent="0.2">
      <c r="B149" s="2"/>
      <c r="C149" s="2"/>
      <c r="D149" s="2"/>
      <c r="E149" s="2"/>
      <c r="F149" s="3"/>
      <c r="G149" s="2"/>
      <c r="H149" s="29"/>
    </row>
    <row r="150" spans="2:8" ht="13.5" customHeight="1" x14ac:dyDescent="0.2">
      <c r="B150" s="2"/>
      <c r="C150" s="2"/>
      <c r="D150" s="2"/>
      <c r="E150" s="2"/>
      <c r="F150" s="3"/>
      <c r="G150" s="2"/>
      <c r="H150" s="29"/>
    </row>
    <row r="151" spans="2:8" ht="13.5" customHeight="1" x14ac:dyDescent="0.2">
      <c r="B151" s="2"/>
      <c r="C151" s="2"/>
      <c r="D151" s="2"/>
      <c r="E151" s="2"/>
      <c r="F151" s="3"/>
      <c r="G151" s="2"/>
      <c r="H151" s="29"/>
    </row>
    <row r="152" spans="2:8" ht="13.5" customHeight="1" x14ac:dyDescent="0.2">
      <c r="B152" s="2"/>
      <c r="C152" s="2"/>
      <c r="D152" s="2"/>
      <c r="E152" s="2"/>
      <c r="F152" s="3"/>
      <c r="G152" s="2"/>
      <c r="H152" s="29"/>
    </row>
    <row r="153" spans="2:8" ht="13.5" customHeight="1" x14ac:dyDescent="0.2">
      <c r="B153" s="2"/>
      <c r="C153" s="2"/>
      <c r="D153" s="2"/>
      <c r="E153" s="2"/>
      <c r="F153" s="3"/>
      <c r="G153" s="2"/>
      <c r="H153" s="29"/>
    </row>
    <row r="154" spans="2:8" ht="13.5" customHeight="1" x14ac:dyDescent="0.2">
      <c r="B154" s="2"/>
      <c r="C154" s="2"/>
      <c r="D154" s="2"/>
      <c r="E154" s="2"/>
      <c r="F154" s="3"/>
      <c r="G154" s="2"/>
      <c r="H154" s="29"/>
    </row>
    <row r="155" spans="2:8" ht="13.5" customHeight="1" x14ac:dyDescent="0.2">
      <c r="B155" s="2"/>
      <c r="C155" s="2"/>
      <c r="D155" s="2"/>
      <c r="E155" s="2"/>
      <c r="F155" s="3"/>
      <c r="G155" s="2"/>
      <c r="H155" s="29"/>
    </row>
    <row r="156" spans="2:8" ht="13.5" customHeight="1" x14ac:dyDescent="0.2">
      <c r="B156" s="2"/>
      <c r="C156" s="2"/>
      <c r="D156" s="2"/>
      <c r="E156" s="2"/>
      <c r="F156" s="3"/>
      <c r="G156" s="2"/>
      <c r="H156" s="29"/>
    </row>
    <row r="157" spans="2:8" ht="13.5" customHeight="1" x14ac:dyDescent="0.2">
      <c r="B157" s="2"/>
      <c r="C157" s="2"/>
      <c r="D157" s="2"/>
      <c r="E157" s="2"/>
      <c r="F157" s="3"/>
      <c r="G157" s="2"/>
      <c r="H157" s="29"/>
    </row>
    <row r="158" spans="2:8" ht="13.5" customHeight="1" x14ac:dyDescent="0.2">
      <c r="B158" s="2"/>
      <c r="C158" s="2"/>
      <c r="D158" s="2"/>
      <c r="E158" s="2"/>
      <c r="F158" s="3"/>
      <c r="G158" s="2"/>
      <c r="H158" s="29"/>
    </row>
    <row r="159" spans="2:8" ht="13.5" customHeight="1" x14ac:dyDescent="0.2">
      <c r="B159" s="2"/>
      <c r="C159" s="2"/>
      <c r="D159" s="2"/>
      <c r="E159" s="2"/>
      <c r="F159" s="3"/>
      <c r="G159" s="2"/>
      <c r="H159" s="29"/>
    </row>
    <row r="160" spans="2:8" ht="13.5" customHeight="1" x14ac:dyDescent="0.2">
      <c r="B160" s="2"/>
      <c r="C160" s="2"/>
      <c r="D160" s="2"/>
      <c r="E160" s="2"/>
      <c r="F160" s="3"/>
      <c r="G160" s="2"/>
      <c r="H160" s="29"/>
    </row>
    <row r="161" spans="2:8" ht="13.5" customHeight="1" x14ac:dyDescent="0.2">
      <c r="B161" s="2"/>
      <c r="C161" s="2"/>
      <c r="D161" s="2"/>
      <c r="E161" s="2"/>
      <c r="F161" s="3"/>
      <c r="G161" s="2"/>
      <c r="H161" s="29"/>
    </row>
    <row r="162" spans="2:8" ht="13.5" customHeight="1" x14ac:dyDescent="0.2">
      <c r="B162" s="2"/>
      <c r="C162" s="2"/>
      <c r="D162" s="2"/>
      <c r="E162" s="2"/>
      <c r="F162" s="3"/>
      <c r="G162" s="2"/>
      <c r="H162" s="29"/>
    </row>
    <row r="163" spans="2:8" ht="13.5" customHeight="1" x14ac:dyDescent="0.2">
      <c r="B163" s="2"/>
      <c r="C163" s="2"/>
      <c r="D163" s="2"/>
      <c r="E163" s="2"/>
      <c r="F163" s="3"/>
      <c r="G163" s="2"/>
      <c r="H163" s="29"/>
    </row>
    <row r="164" spans="2:8" ht="13.5" customHeight="1" x14ac:dyDescent="0.2">
      <c r="B164" s="2"/>
      <c r="C164" s="2"/>
      <c r="D164" s="2"/>
      <c r="E164" s="2"/>
      <c r="F164" s="3"/>
      <c r="G164" s="2"/>
      <c r="H164" s="29"/>
    </row>
    <row r="165" spans="2:8" ht="13.5" customHeight="1" x14ac:dyDescent="0.2">
      <c r="B165" s="2"/>
      <c r="C165" s="2"/>
      <c r="D165" s="2"/>
      <c r="E165" s="2"/>
      <c r="F165" s="3"/>
      <c r="G165" s="2"/>
      <c r="H165" s="29"/>
    </row>
    <row r="166" spans="2:8" ht="13.5" customHeight="1" x14ac:dyDescent="0.2">
      <c r="B166" s="2"/>
      <c r="C166" s="2"/>
      <c r="D166" s="2"/>
      <c r="E166" s="2"/>
      <c r="F166" s="3"/>
      <c r="G166" s="2"/>
      <c r="H166" s="29"/>
    </row>
    <row r="167" spans="2:8" ht="13.5" customHeight="1" x14ac:dyDescent="0.2">
      <c r="B167" s="2"/>
      <c r="C167" s="2"/>
      <c r="D167" s="2"/>
      <c r="E167" s="2"/>
      <c r="F167" s="3"/>
      <c r="G167" s="2"/>
      <c r="H167" s="29"/>
    </row>
    <row r="168" spans="2:8" ht="13.5" customHeight="1" x14ac:dyDescent="0.2">
      <c r="B168" s="2"/>
      <c r="C168" s="2"/>
      <c r="D168" s="2"/>
      <c r="E168" s="2"/>
      <c r="F168" s="3"/>
      <c r="G168" s="2"/>
      <c r="H168" s="29"/>
    </row>
    <row r="169" spans="2:8" ht="13.5" customHeight="1" x14ac:dyDescent="0.2">
      <c r="B169" s="2"/>
      <c r="C169" s="2"/>
      <c r="D169" s="2"/>
      <c r="E169" s="2"/>
      <c r="F169" s="3"/>
      <c r="G169" s="2"/>
      <c r="H169" s="29"/>
    </row>
    <row r="170" spans="2:8" ht="13.5" customHeight="1" x14ac:dyDescent="0.2">
      <c r="B170" s="2"/>
      <c r="C170" s="2"/>
      <c r="D170" s="2"/>
      <c r="E170" s="2"/>
      <c r="F170" s="3"/>
      <c r="G170" s="2"/>
      <c r="H170" s="29"/>
    </row>
    <row r="171" spans="2:8" ht="13.5" customHeight="1" x14ac:dyDescent="0.2">
      <c r="B171" s="2"/>
      <c r="C171" s="2"/>
      <c r="D171" s="2"/>
      <c r="E171" s="2"/>
      <c r="F171" s="3"/>
      <c r="G171" s="2"/>
      <c r="H171" s="29"/>
    </row>
    <row r="172" spans="2:8" ht="13.5" customHeight="1" x14ac:dyDescent="0.2">
      <c r="B172" s="2"/>
      <c r="C172" s="2"/>
      <c r="D172" s="2"/>
      <c r="E172" s="2"/>
      <c r="F172" s="3"/>
      <c r="G172" s="2"/>
      <c r="H172" s="29"/>
    </row>
    <row r="173" spans="2:8" ht="13.5" customHeight="1" x14ac:dyDescent="0.2">
      <c r="B173" s="2"/>
      <c r="C173" s="2"/>
      <c r="D173" s="2"/>
      <c r="E173" s="2"/>
      <c r="F173" s="3"/>
      <c r="G173" s="2"/>
      <c r="H173" s="29"/>
    </row>
    <row r="174" spans="2:8" ht="13.5" customHeight="1" x14ac:dyDescent="0.2">
      <c r="B174" s="2"/>
      <c r="C174" s="2"/>
      <c r="D174" s="2"/>
      <c r="E174" s="2"/>
      <c r="F174" s="3"/>
      <c r="G174" s="2"/>
      <c r="H174" s="29"/>
    </row>
    <row r="175" spans="2:8" ht="13.5" customHeight="1" x14ac:dyDescent="0.2">
      <c r="B175" s="2"/>
      <c r="C175" s="2"/>
      <c r="D175" s="2"/>
      <c r="E175" s="2"/>
      <c r="F175" s="3"/>
      <c r="G175" s="2"/>
      <c r="H175" s="29"/>
    </row>
    <row r="176" spans="2:8" ht="13.5" customHeight="1" x14ac:dyDescent="0.2">
      <c r="B176" s="2"/>
      <c r="C176" s="2"/>
      <c r="D176" s="2"/>
      <c r="E176" s="2"/>
      <c r="F176" s="3"/>
      <c r="G176" s="2"/>
      <c r="H176" s="29"/>
    </row>
    <row r="177" spans="2:8" ht="13.5" customHeight="1" x14ac:dyDescent="0.2">
      <c r="B177" s="2"/>
      <c r="C177" s="2"/>
      <c r="D177" s="2"/>
      <c r="E177" s="2"/>
      <c r="F177" s="3"/>
      <c r="G177" s="2"/>
      <c r="H177" s="29"/>
    </row>
    <row r="178" spans="2:8" ht="13.5" customHeight="1" x14ac:dyDescent="0.2">
      <c r="B178" s="2"/>
      <c r="C178" s="2"/>
      <c r="D178" s="2"/>
      <c r="E178" s="2"/>
      <c r="F178" s="3"/>
      <c r="G178" s="2"/>
      <c r="H178" s="29"/>
    </row>
    <row r="179" spans="2:8" ht="13.5" customHeight="1" x14ac:dyDescent="0.2">
      <c r="B179" s="2"/>
      <c r="C179" s="2"/>
      <c r="D179" s="2"/>
      <c r="E179" s="2"/>
      <c r="F179" s="3"/>
      <c r="G179" s="2"/>
      <c r="H179" s="29"/>
    </row>
    <row r="180" spans="2:8" ht="13.5" customHeight="1" x14ac:dyDescent="0.2">
      <c r="B180" s="2"/>
      <c r="C180" s="2"/>
      <c r="D180" s="2"/>
      <c r="E180" s="2"/>
      <c r="F180" s="3"/>
      <c r="G180" s="2"/>
      <c r="H180" s="29"/>
    </row>
    <row r="181" spans="2:8" ht="13.5" customHeight="1" x14ac:dyDescent="0.2">
      <c r="B181" s="2"/>
      <c r="C181" s="2"/>
      <c r="D181" s="2"/>
      <c r="E181" s="2"/>
      <c r="F181" s="3"/>
      <c r="G181" s="2"/>
      <c r="H181" s="29"/>
    </row>
    <row r="182" spans="2:8" ht="13.5" customHeight="1" x14ac:dyDescent="0.2">
      <c r="B182" s="2"/>
      <c r="C182" s="2"/>
      <c r="D182" s="2"/>
      <c r="E182" s="2"/>
      <c r="F182" s="3"/>
      <c r="G182" s="2"/>
      <c r="H182" s="29"/>
    </row>
    <row r="183" spans="2:8" ht="13.5" customHeight="1" x14ac:dyDescent="0.2">
      <c r="B183" s="2"/>
      <c r="C183" s="2"/>
      <c r="D183" s="2"/>
      <c r="E183" s="2"/>
      <c r="F183" s="3"/>
      <c r="G183" s="2"/>
      <c r="H183" s="29"/>
    </row>
    <row r="184" spans="2:8" ht="13.5" customHeight="1" x14ac:dyDescent="0.2">
      <c r="B184" s="2"/>
      <c r="C184" s="2"/>
      <c r="D184" s="2"/>
      <c r="E184" s="2"/>
      <c r="F184" s="3"/>
      <c r="G184" s="2"/>
      <c r="H184" s="29"/>
    </row>
    <row r="185" spans="2:8" ht="13.5" customHeight="1" x14ac:dyDescent="0.2">
      <c r="B185" s="2"/>
      <c r="C185" s="2"/>
      <c r="D185" s="2"/>
      <c r="E185" s="2"/>
      <c r="F185" s="3"/>
      <c r="G185" s="2"/>
      <c r="H185" s="29"/>
    </row>
    <row r="186" spans="2:8" ht="13.5" customHeight="1" x14ac:dyDescent="0.2">
      <c r="B186" s="2"/>
      <c r="C186" s="2"/>
      <c r="D186" s="2"/>
      <c r="E186" s="2"/>
      <c r="F186" s="3"/>
      <c r="G186" s="2"/>
      <c r="H186" s="29"/>
    </row>
    <row r="187" spans="2:8" ht="13.5" customHeight="1" x14ac:dyDescent="0.2">
      <c r="B187" s="2"/>
      <c r="C187" s="2"/>
      <c r="D187" s="2"/>
      <c r="E187" s="2"/>
      <c r="F187" s="3"/>
      <c r="G187" s="2"/>
      <c r="H187" s="29"/>
    </row>
    <row r="188" spans="2:8" ht="13.5" customHeight="1" x14ac:dyDescent="0.2">
      <c r="B188" s="2"/>
      <c r="C188" s="2"/>
      <c r="D188" s="2"/>
      <c r="E188" s="2"/>
      <c r="F188" s="3"/>
      <c r="G188" s="2"/>
      <c r="H188" s="29"/>
    </row>
    <row r="189" spans="2:8" ht="13.5" customHeight="1" x14ac:dyDescent="0.2">
      <c r="B189" s="2"/>
      <c r="C189" s="2"/>
      <c r="D189" s="2"/>
      <c r="E189" s="2"/>
      <c r="F189" s="3"/>
      <c r="G189" s="2"/>
      <c r="H189" s="29"/>
    </row>
    <row r="190" spans="2:8" ht="13.5" customHeight="1" x14ac:dyDescent="0.2">
      <c r="B190" s="2"/>
      <c r="C190" s="2"/>
      <c r="D190" s="2"/>
      <c r="E190" s="2"/>
      <c r="F190" s="3"/>
      <c r="G190" s="2"/>
      <c r="H190" s="29"/>
    </row>
    <row r="191" spans="2:8" ht="13.5" customHeight="1" x14ac:dyDescent="0.2">
      <c r="B191" s="2"/>
      <c r="C191" s="2"/>
      <c r="D191" s="2"/>
      <c r="E191" s="2"/>
      <c r="F191" s="3"/>
      <c r="G191" s="2"/>
      <c r="H191" s="29"/>
    </row>
    <row r="192" spans="2:8" ht="13.5" customHeight="1" x14ac:dyDescent="0.2">
      <c r="B192" s="2"/>
      <c r="C192" s="2"/>
      <c r="D192" s="2"/>
      <c r="E192" s="2"/>
      <c r="F192" s="3"/>
      <c r="G192" s="2"/>
      <c r="H192" s="29"/>
    </row>
    <row r="193" spans="2:8" ht="13.5" customHeight="1" x14ac:dyDescent="0.2">
      <c r="B193" s="2"/>
      <c r="C193" s="2"/>
      <c r="D193" s="2"/>
      <c r="E193" s="2"/>
      <c r="F193" s="3"/>
      <c r="G193" s="2"/>
      <c r="H193" s="29"/>
    </row>
    <row r="194" spans="2:8" ht="13.5" customHeight="1" x14ac:dyDescent="0.2">
      <c r="B194" s="2"/>
      <c r="C194" s="2"/>
      <c r="D194" s="2"/>
      <c r="E194" s="2"/>
      <c r="F194" s="3"/>
      <c r="G194" s="2"/>
      <c r="H194" s="29"/>
    </row>
    <row r="195" spans="2:8" ht="13.5" customHeight="1" x14ac:dyDescent="0.2">
      <c r="B195" s="2"/>
      <c r="C195" s="2"/>
      <c r="D195" s="2"/>
      <c r="E195" s="2"/>
      <c r="F195" s="3"/>
      <c r="G195" s="2"/>
      <c r="H195" s="29"/>
    </row>
    <row r="196" spans="2:8" ht="13.5" customHeight="1" x14ac:dyDescent="0.2">
      <c r="B196" s="2"/>
      <c r="C196" s="2"/>
      <c r="D196" s="2"/>
      <c r="E196" s="2"/>
      <c r="F196" s="3"/>
      <c r="G196" s="2"/>
      <c r="H196" s="29"/>
    </row>
    <row r="197" spans="2:8" ht="13.5" customHeight="1" x14ac:dyDescent="0.2">
      <c r="B197" s="2"/>
      <c r="C197" s="2"/>
      <c r="D197" s="2"/>
      <c r="E197" s="2"/>
      <c r="F197" s="3"/>
      <c r="G197" s="2"/>
      <c r="H197" s="29"/>
    </row>
    <row r="198" spans="2:8" ht="13.5" customHeight="1" x14ac:dyDescent="0.2">
      <c r="B198" s="2"/>
      <c r="C198" s="2"/>
      <c r="D198" s="2"/>
      <c r="E198" s="2"/>
      <c r="F198" s="3"/>
      <c r="G198" s="2"/>
      <c r="H198" s="29"/>
    </row>
    <row r="199" spans="2:8" ht="13.5" customHeight="1" x14ac:dyDescent="0.2">
      <c r="B199" s="2"/>
      <c r="C199" s="2"/>
      <c r="D199" s="2"/>
      <c r="E199" s="2"/>
      <c r="F199" s="3"/>
      <c r="G199" s="2"/>
      <c r="H199" s="29"/>
    </row>
    <row r="200" spans="2:8" ht="13.5" customHeight="1" x14ac:dyDescent="0.2">
      <c r="B200" s="2"/>
      <c r="C200" s="2"/>
      <c r="D200" s="2"/>
      <c r="E200" s="2"/>
      <c r="F200" s="3"/>
      <c r="G200" s="2"/>
      <c r="H200" s="29"/>
    </row>
    <row r="201" spans="2:8" ht="13.5" customHeight="1" x14ac:dyDescent="0.2">
      <c r="B201" s="2"/>
      <c r="C201" s="2"/>
      <c r="D201" s="2"/>
      <c r="E201" s="2"/>
      <c r="F201" s="3"/>
      <c r="G201" s="2"/>
      <c r="H201" s="29"/>
    </row>
    <row r="202" spans="2:8" ht="13.5" customHeight="1" x14ac:dyDescent="0.2">
      <c r="B202" s="2"/>
      <c r="C202" s="2"/>
      <c r="D202" s="2"/>
      <c r="E202" s="2"/>
      <c r="F202" s="3"/>
      <c r="G202" s="2"/>
      <c r="H202" s="29"/>
    </row>
    <row r="203" spans="2:8" ht="13.5" customHeight="1" x14ac:dyDescent="0.2">
      <c r="B203" s="2"/>
      <c r="C203" s="2"/>
      <c r="D203" s="2"/>
      <c r="E203" s="2"/>
      <c r="F203" s="3"/>
      <c r="G203" s="2"/>
      <c r="H203" s="29"/>
    </row>
    <row r="204" spans="2:8" ht="13.5" customHeight="1" x14ac:dyDescent="0.2">
      <c r="B204" s="2"/>
      <c r="C204" s="2"/>
      <c r="D204" s="2"/>
      <c r="E204" s="2"/>
      <c r="F204" s="3"/>
      <c r="G204" s="2"/>
      <c r="H204" s="29"/>
    </row>
    <row r="205" spans="2:8" ht="13.5" customHeight="1" x14ac:dyDescent="0.2">
      <c r="B205" s="2"/>
      <c r="C205" s="2"/>
      <c r="D205" s="2"/>
      <c r="E205" s="2"/>
      <c r="F205" s="3"/>
      <c r="G205" s="2"/>
      <c r="H205" s="29"/>
    </row>
    <row r="206" spans="2:8" ht="13.5" customHeight="1" x14ac:dyDescent="0.2">
      <c r="B206" s="2"/>
      <c r="C206" s="2"/>
      <c r="D206" s="2"/>
      <c r="E206" s="2"/>
      <c r="F206" s="3"/>
      <c r="G206" s="2"/>
      <c r="H206" s="29"/>
    </row>
    <row r="207" spans="2:8" ht="13.5" customHeight="1" x14ac:dyDescent="0.2">
      <c r="B207" s="2"/>
      <c r="C207" s="2"/>
      <c r="D207" s="2"/>
      <c r="E207" s="2"/>
      <c r="F207" s="3"/>
      <c r="G207" s="2"/>
      <c r="H207" s="29"/>
    </row>
    <row r="208" spans="2:8" ht="13.5" customHeight="1" x14ac:dyDescent="0.2">
      <c r="B208" s="2"/>
      <c r="C208" s="2"/>
      <c r="D208" s="2"/>
      <c r="E208" s="2"/>
      <c r="F208" s="3"/>
      <c r="G208" s="2"/>
      <c r="H208" s="29"/>
    </row>
    <row r="209" spans="2:8" ht="13.5" customHeight="1" x14ac:dyDescent="0.2">
      <c r="B209" s="2"/>
      <c r="C209" s="2"/>
      <c r="D209" s="2"/>
      <c r="E209" s="2"/>
      <c r="F209" s="3"/>
      <c r="G209" s="2"/>
      <c r="H209" s="29"/>
    </row>
    <row r="210" spans="2:8" ht="13.5" customHeight="1" x14ac:dyDescent="0.2">
      <c r="B210" s="2"/>
      <c r="C210" s="2"/>
      <c r="D210" s="2"/>
      <c r="E210" s="2"/>
      <c r="F210" s="3"/>
      <c r="G210" s="2"/>
      <c r="H210" s="29"/>
    </row>
    <row r="211" spans="2:8" ht="13.5" customHeight="1" x14ac:dyDescent="0.2">
      <c r="B211" s="2"/>
      <c r="C211" s="2"/>
      <c r="D211" s="2"/>
      <c r="E211" s="2"/>
      <c r="F211" s="3"/>
      <c r="G211" s="2"/>
      <c r="H211" s="29"/>
    </row>
    <row r="212" spans="2:8" ht="13.5" customHeight="1" x14ac:dyDescent="0.2">
      <c r="B212" s="2"/>
      <c r="C212" s="2"/>
      <c r="D212" s="2"/>
      <c r="E212" s="2"/>
      <c r="F212" s="3"/>
      <c r="G212" s="2"/>
      <c r="H212" s="29"/>
    </row>
    <row r="213" spans="2:8" ht="13.5" customHeight="1" x14ac:dyDescent="0.2">
      <c r="B213" s="2"/>
      <c r="C213" s="2"/>
      <c r="D213" s="2"/>
      <c r="E213" s="2"/>
      <c r="F213" s="3"/>
      <c r="G213" s="2"/>
      <c r="H213" s="29"/>
    </row>
    <row r="214" spans="2:8" ht="13.5" customHeight="1" x14ac:dyDescent="0.2">
      <c r="B214" s="2"/>
      <c r="C214" s="2"/>
      <c r="D214" s="2"/>
      <c r="E214" s="2"/>
      <c r="F214" s="3"/>
      <c r="G214" s="2"/>
      <c r="H214" s="29"/>
    </row>
    <row r="215" spans="2:8" ht="13.5" customHeight="1" x14ac:dyDescent="0.2">
      <c r="B215" s="2"/>
      <c r="C215" s="2"/>
      <c r="D215" s="2"/>
      <c r="E215" s="2"/>
      <c r="F215" s="3"/>
      <c r="G215" s="2"/>
      <c r="H215" s="29"/>
    </row>
    <row r="216" spans="2:8" ht="13.5" customHeight="1" x14ac:dyDescent="0.2">
      <c r="B216" s="2"/>
      <c r="C216" s="2"/>
      <c r="D216" s="2"/>
      <c r="E216" s="2"/>
      <c r="F216" s="3"/>
      <c r="G216" s="2"/>
      <c r="H216" s="29"/>
    </row>
    <row r="217" spans="2:8" ht="13.5" customHeight="1" x14ac:dyDescent="0.2">
      <c r="B217" s="2"/>
      <c r="C217" s="2"/>
      <c r="D217" s="2"/>
      <c r="E217" s="2"/>
      <c r="F217" s="3"/>
      <c r="G217" s="2"/>
      <c r="H217" s="29"/>
    </row>
    <row r="218" spans="2:8" ht="13.5" customHeight="1" x14ac:dyDescent="0.2">
      <c r="B218" s="2"/>
      <c r="C218" s="2"/>
      <c r="D218" s="2"/>
      <c r="E218" s="2"/>
      <c r="F218" s="3"/>
      <c r="G218" s="2"/>
      <c r="H218" s="29"/>
    </row>
    <row r="219" spans="2:8" ht="13.5" customHeight="1" x14ac:dyDescent="0.2">
      <c r="B219" s="2"/>
      <c r="C219" s="2"/>
      <c r="D219" s="2"/>
      <c r="E219" s="2"/>
      <c r="F219" s="3"/>
      <c r="G219" s="2"/>
      <c r="H219" s="29"/>
    </row>
    <row r="220" spans="2:8" ht="13.5" customHeight="1" x14ac:dyDescent="0.2">
      <c r="B220" s="2"/>
      <c r="C220" s="2"/>
      <c r="D220" s="2"/>
      <c r="E220" s="2"/>
      <c r="F220" s="3"/>
      <c r="G220" s="2"/>
      <c r="H220" s="29"/>
    </row>
    <row r="221" spans="2:8" ht="13.5" customHeight="1" x14ac:dyDescent="0.2">
      <c r="B221" s="2"/>
      <c r="C221" s="2"/>
      <c r="D221" s="2"/>
      <c r="E221" s="2"/>
      <c r="F221" s="3"/>
      <c r="G221" s="2"/>
      <c r="H221" s="29"/>
    </row>
    <row r="222" spans="2:8" ht="13.5" customHeight="1" x14ac:dyDescent="0.2">
      <c r="B222" s="2"/>
      <c r="C222" s="2"/>
      <c r="D222" s="2"/>
      <c r="E222" s="2"/>
      <c r="F222" s="3"/>
      <c r="G222" s="2"/>
      <c r="H222" s="29"/>
    </row>
    <row r="223" spans="2:8" ht="13.5" customHeight="1" x14ac:dyDescent="0.2">
      <c r="B223" s="2"/>
      <c r="C223" s="2"/>
      <c r="D223" s="2"/>
      <c r="E223" s="2"/>
      <c r="F223" s="3"/>
      <c r="G223" s="2"/>
      <c r="H223" s="29"/>
    </row>
    <row r="224" spans="2:8" ht="13.5" customHeight="1" x14ac:dyDescent="0.2">
      <c r="B224" s="2"/>
      <c r="C224" s="2"/>
      <c r="D224" s="2"/>
      <c r="E224" s="2"/>
      <c r="F224" s="3"/>
      <c r="G224" s="2"/>
      <c r="H224" s="29"/>
    </row>
    <row r="225" spans="2:8" ht="13.5" customHeight="1" x14ac:dyDescent="0.2">
      <c r="B225" s="2"/>
      <c r="C225" s="2"/>
      <c r="D225" s="2"/>
      <c r="E225" s="2"/>
      <c r="F225" s="3"/>
      <c r="G225" s="2"/>
      <c r="H225" s="29"/>
    </row>
    <row r="226" spans="2:8" ht="13.5" customHeight="1" x14ac:dyDescent="0.2">
      <c r="B226" s="2"/>
      <c r="C226" s="2"/>
      <c r="D226" s="2"/>
      <c r="E226" s="2"/>
      <c r="F226" s="3"/>
      <c r="G226" s="2"/>
      <c r="H226" s="29"/>
    </row>
    <row r="227" spans="2:8" ht="13.5" customHeight="1" x14ac:dyDescent="0.2">
      <c r="B227" s="2"/>
      <c r="C227" s="2"/>
      <c r="D227" s="2"/>
      <c r="E227" s="2"/>
      <c r="F227" s="3"/>
      <c r="G227" s="2"/>
      <c r="H227" s="29"/>
    </row>
    <row r="228" spans="2:8" ht="13.5" customHeight="1" x14ac:dyDescent="0.2">
      <c r="B228" s="2"/>
      <c r="C228" s="2"/>
      <c r="D228" s="2"/>
      <c r="E228" s="2"/>
      <c r="F228" s="3"/>
      <c r="G228" s="2"/>
      <c r="H228" s="29"/>
    </row>
    <row r="229" spans="2:8" ht="13.5" customHeight="1" x14ac:dyDescent="0.2">
      <c r="B229" s="2"/>
      <c r="C229" s="2"/>
      <c r="D229" s="2"/>
      <c r="E229" s="2"/>
      <c r="F229" s="3"/>
      <c r="G229" s="2"/>
      <c r="H229" s="29"/>
    </row>
    <row r="230" spans="2:8" ht="13.5" customHeight="1" x14ac:dyDescent="0.2">
      <c r="B230" s="2"/>
      <c r="C230" s="2"/>
      <c r="D230" s="2"/>
      <c r="E230" s="2"/>
      <c r="F230" s="3"/>
      <c r="G230" s="2"/>
      <c r="H230" s="29"/>
    </row>
    <row r="231" spans="2:8" ht="13.5" customHeight="1" x14ac:dyDescent="0.2">
      <c r="B231" s="2"/>
      <c r="C231" s="2"/>
      <c r="D231" s="2"/>
      <c r="E231" s="2"/>
      <c r="F231" s="3"/>
      <c r="G231" s="2"/>
      <c r="H231" s="29"/>
    </row>
    <row r="232" spans="2:8" ht="13.5" customHeight="1" x14ac:dyDescent="0.2">
      <c r="B232" s="2"/>
      <c r="C232" s="2"/>
      <c r="D232" s="2"/>
      <c r="E232" s="2"/>
      <c r="F232" s="3"/>
      <c r="G232" s="2"/>
      <c r="H232" s="29"/>
    </row>
    <row r="233" spans="2:8" ht="13.5" customHeight="1" x14ac:dyDescent="0.2">
      <c r="B233" s="2"/>
      <c r="C233" s="2"/>
      <c r="D233" s="2"/>
      <c r="E233" s="2"/>
      <c r="F233" s="3"/>
      <c r="G233" s="2"/>
      <c r="H233" s="29"/>
    </row>
    <row r="234" spans="2:8" ht="13.5" customHeight="1" x14ac:dyDescent="0.2">
      <c r="B234" s="2"/>
      <c r="C234" s="2"/>
      <c r="D234" s="2"/>
      <c r="E234" s="2"/>
      <c r="F234" s="3"/>
      <c r="G234" s="2"/>
      <c r="H234" s="29"/>
    </row>
    <row r="235" spans="2:8" ht="13.5" customHeight="1" x14ac:dyDescent="0.2">
      <c r="B235" s="2"/>
      <c r="C235" s="2"/>
      <c r="D235" s="2"/>
      <c r="E235" s="2"/>
      <c r="F235" s="3"/>
      <c r="G235" s="2"/>
      <c r="H235" s="29"/>
    </row>
    <row r="236" spans="2:8" ht="13.5" customHeight="1" x14ac:dyDescent="0.2">
      <c r="B236" s="2"/>
      <c r="C236" s="2"/>
      <c r="D236" s="2"/>
      <c r="E236" s="2"/>
      <c r="F236" s="3"/>
      <c r="G236" s="2"/>
      <c r="H236" s="29"/>
    </row>
    <row r="237" spans="2:8" ht="13.5" customHeight="1" x14ac:dyDescent="0.2">
      <c r="B237" s="2"/>
      <c r="C237" s="2"/>
      <c r="D237" s="2"/>
      <c r="E237" s="2"/>
      <c r="F237" s="3"/>
      <c r="G237" s="2"/>
      <c r="H237" s="29"/>
    </row>
    <row r="238" spans="2:8" ht="13.5" customHeight="1" x14ac:dyDescent="0.2">
      <c r="B238" s="2"/>
      <c r="C238" s="2"/>
      <c r="D238" s="2"/>
      <c r="E238" s="2"/>
      <c r="F238" s="3"/>
      <c r="G238" s="2"/>
      <c r="H238" s="29"/>
    </row>
    <row r="239" spans="2:8" ht="13.5" customHeight="1" x14ac:dyDescent="0.2">
      <c r="B239" s="2"/>
      <c r="C239" s="2"/>
      <c r="D239" s="2"/>
      <c r="E239" s="2"/>
      <c r="F239" s="3"/>
      <c r="G239" s="2"/>
      <c r="H239" s="29"/>
    </row>
    <row r="240" spans="2:8" ht="13.5" customHeight="1" x14ac:dyDescent="0.2">
      <c r="B240" s="2"/>
      <c r="C240" s="2"/>
      <c r="D240" s="2"/>
      <c r="E240" s="2"/>
      <c r="F240" s="3"/>
      <c r="G240" s="2"/>
      <c r="H240" s="29"/>
    </row>
    <row r="241" spans="2:8" ht="13.5" customHeight="1" x14ac:dyDescent="0.2">
      <c r="B241" s="2"/>
      <c r="C241" s="2"/>
      <c r="D241" s="2"/>
      <c r="E241" s="2"/>
      <c r="F241" s="3"/>
      <c r="G241" s="2"/>
      <c r="H241" s="29"/>
    </row>
    <row r="242" spans="2:8" ht="13.5" customHeight="1" x14ac:dyDescent="0.2">
      <c r="B242" s="2"/>
      <c r="C242" s="2"/>
      <c r="D242" s="2"/>
      <c r="E242" s="2"/>
      <c r="F242" s="3"/>
      <c r="G242" s="2"/>
      <c r="H242" s="29"/>
    </row>
    <row r="243" spans="2:8" ht="13.5" customHeight="1" x14ac:dyDescent="0.2">
      <c r="B243" s="2"/>
      <c r="C243" s="2"/>
      <c r="D243" s="2"/>
      <c r="E243" s="2"/>
      <c r="F243" s="3"/>
      <c r="G243" s="2"/>
      <c r="H243" s="29"/>
    </row>
    <row r="244" spans="2:8" ht="13.5" customHeight="1" x14ac:dyDescent="0.2">
      <c r="B244" s="2"/>
      <c r="C244" s="2"/>
      <c r="D244" s="2"/>
      <c r="E244" s="2"/>
      <c r="F244" s="3"/>
      <c r="G244" s="2"/>
      <c r="H244" s="29"/>
    </row>
    <row r="245" spans="2:8" ht="13.5" customHeight="1" x14ac:dyDescent="0.2">
      <c r="B245" s="2"/>
      <c r="C245" s="2"/>
      <c r="D245" s="2"/>
      <c r="E245" s="2"/>
      <c r="F245" s="3"/>
      <c r="G245" s="2"/>
      <c r="H245" s="29"/>
    </row>
    <row r="246" spans="2:8" ht="13.5" customHeight="1" x14ac:dyDescent="0.2">
      <c r="B246" s="2"/>
      <c r="C246" s="2"/>
      <c r="D246" s="2"/>
      <c r="E246" s="2"/>
      <c r="F246" s="3"/>
      <c r="G246" s="2"/>
      <c r="H246" s="29"/>
    </row>
    <row r="247" spans="2:8" ht="13.5" customHeight="1" x14ac:dyDescent="0.2">
      <c r="B247" s="2"/>
      <c r="C247" s="2"/>
      <c r="D247" s="2"/>
      <c r="E247" s="2"/>
      <c r="F247" s="3"/>
      <c r="G247" s="2"/>
      <c r="H247" s="29"/>
    </row>
    <row r="248" spans="2:8" ht="13.5" customHeight="1" x14ac:dyDescent="0.2">
      <c r="B248" s="2"/>
      <c r="C248" s="2"/>
      <c r="D248" s="2"/>
      <c r="E248" s="2"/>
      <c r="F248" s="3"/>
      <c r="G248" s="2"/>
      <c r="H248" s="29"/>
    </row>
    <row r="249" spans="2:8" ht="13.5" customHeight="1" x14ac:dyDescent="0.2">
      <c r="B249" s="2"/>
      <c r="C249" s="2"/>
      <c r="D249" s="2"/>
      <c r="E249" s="2"/>
      <c r="F249" s="3"/>
      <c r="G249" s="2"/>
      <c r="H249" s="29"/>
    </row>
    <row r="250" spans="2:8" ht="13.5" customHeight="1" x14ac:dyDescent="0.2">
      <c r="B250" s="2"/>
      <c r="C250" s="2"/>
      <c r="D250" s="2"/>
      <c r="E250" s="2"/>
      <c r="F250" s="3"/>
      <c r="G250" s="2"/>
      <c r="H250" s="29"/>
    </row>
    <row r="251" spans="2:8" ht="13.5" customHeight="1" x14ac:dyDescent="0.2">
      <c r="B251" s="2"/>
      <c r="C251" s="2"/>
      <c r="D251" s="2"/>
      <c r="E251" s="2"/>
      <c r="F251" s="3"/>
      <c r="G251" s="2"/>
      <c r="H251" s="29"/>
    </row>
    <row r="252" spans="2:8" ht="13.5" customHeight="1" x14ac:dyDescent="0.2">
      <c r="B252" s="2"/>
      <c r="C252" s="2"/>
      <c r="D252" s="2"/>
      <c r="E252" s="2"/>
      <c r="F252" s="3"/>
      <c r="G252" s="2"/>
      <c r="H252" s="29"/>
    </row>
    <row r="253" spans="2:8" ht="13.5" customHeight="1" x14ac:dyDescent="0.2">
      <c r="B253" s="2"/>
      <c r="C253" s="2"/>
      <c r="D253" s="2"/>
      <c r="E253" s="2"/>
      <c r="F253" s="3"/>
      <c r="G253" s="2"/>
      <c r="H253" s="29"/>
    </row>
    <row r="254" spans="2:8" ht="13.5" customHeight="1" x14ac:dyDescent="0.2">
      <c r="B254" s="2"/>
      <c r="C254" s="2"/>
      <c r="D254" s="2"/>
      <c r="E254" s="2"/>
      <c r="F254" s="3"/>
      <c r="G254" s="2"/>
      <c r="H254" s="29"/>
    </row>
    <row r="255" spans="2:8" ht="13.5" customHeight="1" x14ac:dyDescent="0.2">
      <c r="B255" s="2"/>
      <c r="C255" s="2"/>
      <c r="D255" s="2"/>
      <c r="E255" s="2"/>
      <c r="F255" s="3"/>
      <c r="G255" s="2"/>
      <c r="H255" s="29"/>
    </row>
    <row r="256" spans="2:8" ht="13.5" customHeight="1" x14ac:dyDescent="0.2">
      <c r="B256" s="2"/>
      <c r="C256" s="2"/>
      <c r="D256" s="2"/>
      <c r="E256" s="2"/>
      <c r="F256" s="3"/>
      <c r="G256" s="2"/>
      <c r="H256" s="29"/>
    </row>
    <row r="257" spans="2:8" ht="13.5" customHeight="1" x14ac:dyDescent="0.2">
      <c r="B257" s="2"/>
      <c r="C257" s="2"/>
      <c r="D257" s="2"/>
      <c r="E257" s="2"/>
      <c r="F257" s="3"/>
      <c r="G257" s="2"/>
      <c r="H257" s="29"/>
    </row>
    <row r="258" spans="2:8" ht="13.5" customHeight="1" x14ac:dyDescent="0.2">
      <c r="B258" s="2"/>
      <c r="C258" s="2"/>
      <c r="D258" s="2"/>
      <c r="E258" s="2"/>
      <c r="F258" s="3"/>
      <c r="G258" s="2"/>
      <c r="H258" s="29"/>
    </row>
    <row r="259" spans="2:8" ht="13.5" customHeight="1" x14ac:dyDescent="0.2">
      <c r="B259" s="2"/>
      <c r="C259" s="2"/>
      <c r="D259" s="2"/>
      <c r="E259" s="2"/>
      <c r="F259" s="3"/>
      <c r="G259" s="2"/>
      <c r="H259" s="29"/>
    </row>
    <row r="260" spans="2:8" ht="13.5" customHeight="1" x14ac:dyDescent="0.2">
      <c r="B260" s="2"/>
      <c r="C260" s="2"/>
      <c r="D260" s="2"/>
      <c r="E260" s="2"/>
      <c r="F260" s="3"/>
      <c r="G260" s="2"/>
      <c r="H260" s="29"/>
    </row>
    <row r="261" spans="2:8" ht="13.5" customHeight="1" x14ac:dyDescent="0.2">
      <c r="B261" s="2"/>
      <c r="C261" s="2"/>
      <c r="D261" s="2"/>
      <c r="E261" s="2"/>
      <c r="F261" s="3"/>
      <c r="G261" s="2"/>
      <c r="H261" s="29"/>
    </row>
    <row r="262" spans="2:8" ht="13.5" customHeight="1" x14ac:dyDescent="0.2">
      <c r="B262" s="2"/>
      <c r="C262" s="2"/>
      <c r="D262" s="2"/>
      <c r="E262" s="2"/>
      <c r="F262" s="3"/>
      <c r="G262" s="2"/>
      <c r="H262" s="29"/>
    </row>
    <row r="263" spans="2:8" ht="13.5" customHeight="1" x14ac:dyDescent="0.2">
      <c r="B263" s="2"/>
      <c r="C263" s="2"/>
      <c r="D263" s="2"/>
      <c r="E263" s="2"/>
      <c r="F263" s="3"/>
      <c r="G263" s="2"/>
      <c r="H263" s="29"/>
    </row>
    <row r="264" spans="2:8" ht="13.5" customHeight="1" x14ac:dyDescent="0.2">
      <c r="B264" s="2"/>
      <c r="C264" s="2"/>
      <c r="D264" s="2"/>
      <c r="E264" s="2"/>
      <c r="F264" s="3"/>
      <c r="G264" s="2"/>
      <c r="H264" s="29"/>
    </row>
    <row r="265" spans="2:8" ht="13.5" customHeight="1" x14ac:dyDescent="0.2">
      <c r="B265" s="2"/>
      <c r="C265" s="2"/>
      <c r="D265" s="2"/>
      <c r="E265" s="2"/>
      <c r="F265" s="3"/>
      <c r="G265" s="2"/>
      <c r="H265" s="29"/>
    </row>
    <row r="266" spans="2:8" ht="13.5" customHeight="1" x14ac:dyDescent="0.2">
      <c r="B266" s="2"/>
      <c r="C266" s="2"/>
      <c r="D266" s="2"/>
      <c r="E266" s="2"/>
      <c r="F266" s="3"/>
      <c r="G266" s="2"/>
      <c r="H266" s="29"/>
    </row>
    <row r="267" spans="2:8" ht="13.5" customHeight="1" x14ac:dyDescent="0.2">
      <c r="B267" s="2"/>
      <c r="C267" s="2"/>
      <c r="D267" s="2"/>
      <c r="E267" s="2"/>
      <c r="F267" s="3"/>
      <c r="G267" s="2"/>
      <c r="H267" s="29"/>
    </row>
    <row r="268" spans="2:8" ht="13.5" customHeight="1" x14ac:dyDescent="0.2">
      <c r="B268" s="2"/>
      <c r="C268" s="2"/>
      <c r="D268" s="2"/>
      <c r="E268" s="2"/>
      <c r="F268" s="3"/>
      <c r="G268" s="2"/>
      <c r="H268" s="29"/>
    </row>
    <row r="269" spans="2:8" ht="13.5" customHeight="1" x14ac:dyDescent="0.2">
      <c r="B269" s="2"/>
      <c r="C269" s="2"/>
      <c r="D269" s="2"/>
      <c r="E269" s="2"/>
      <c r="F269" s="3"/>
      <c r="G269" s="2"/>
      <c r="H269" s="29"/>
    </row>
    <row r="270" spans="2:8" ht="13.5" customHeight="1" x14ac:dyDescent="0.2">
      <c r="B270" s="2"/>
      <c r="C270" s="2"/>
      <c r="D270" s="2"/>
      <c r="E270" s="2"/>
      <c r="F270" s="3"/>
      <c r="G270" s="2"/>
      <c r="H270" s="29"/>
    </row>
    <row r="271" spans="2:8" ht="13.5" customHeight="1" x14ac:dyDescent="0.2">
      <c r="B271" s="2"/>
      <c r="C271" s="2"/>
      <c r="D271" s="2"/>
      <c r="E271" s="2"/>
      <c r="F271" s="3"/>
      <c r="G271" s="2"/>
      <c r="H271" s="29"/>
    </row>
    <row r="272" spans="2:8" ht="13.5" customHeight="1" x14ac:dyDescent="0.2">
      <c r="B272" s="2"/>
      <c r="C272" s="2"/>
      <c r="D272" s="2"/>
      <c r="E272" s="2"/>
      <c r="F272" s="3"/>
      <c r="G272" s="2"/>
      <c r="H272" s="29"/>
    </row>
    <row r="273" spans="2:8" ht="13.5" customHeight="1" x14ac:dyDescent="0.2">
      <c r="B273" s="2"/>
      <c r="C273" s="2"/>
      <c r="D273" s="2"/>
      <c r="E273" s="2"/>
      <c r="F273" s="3"/>
      <c r="G273" s="2"/>
      <c r="H273" s="29"/>
    </row>
    <row r="274" spans="2:8" ht="13.5" customHeight="1" x14ac:dyDescent="0.2">
      <c r="B274" s="2"/>
      <c r="C274" s="2"/>
      <c r="D274" s="2"/>
      <c r="E274" s="2"/>
      <c r="F274" s="3"/>
      <c r="G274" s="2"/>
      <c r="H274" s="29"/>
    </row>
    <row r="275" spans="2:8" ht="13.5" customHeight="1" x14ac:dyDescent="0.2">
      <c r="B275" s="2"/>
      <c r="C275" s="2"/>
      <c r="D275" s="2"/>
      <c r="E275" s="2"/>
      <c r="F275" s="3"/>
      <c r="G275" s="2"/>
      <c r="H275" s="29"/>
    </row>
    <row r="276" spans="2:8" ht="13.5" customHeight="1" x14ac:dyDescent="0.2">
      <c r="B276" s="2"/>
      <c r="C276" s="2"/>
      <c r="D276" s="2"/>
      <c r="E276" s="2"/>
      <c r="F276" s="3"/>
      <c r="G276" s="2"/>
      <c r="H276" s="29"/>
    </row>
    <row r="277" spans="2:8" ht="13.5" customHeight="1" x14ac:dyDescent="0.2">
      <c r="B277" s="2"/>
      <c r="C277" s="2"/>
      <c r="D277" s="2"/>
      <c r="E277" s="2"/>
      <c r="F277" s="3"/>
      <c r="G277" s="2"/>
      <c r="H277" s="29"/>
    </row>
    <row r="278" spans="2:8" ht="13.5" customHeight="1" x14ac:dyDescent="0.2">
      <c r="B278" s="2"/>
      <c r="C278" s="2"/>
      <c r="D278" s="2"/>
      <c r="E278" s="2"/>
      <c r="F278" s="3"/>
      <c r="G278" s="2"/>
      <c r="H278" s="29"/>
    </row>
    <row r="279" spans="2:8" ht="13.5" customHeight="1" x14ac:dyDescent="0.2">
      <c r="B279" s="2"/>
      <c r="C279" s="2"/>
      <c r="D279" s="2"/>
      <c r="E279" s="2"/>
      <c r="F279" s="3"/>
      <c r="G279" s="2"/>
      <c r="H279" s="29"/>
    </row>
    <row r="280" spans="2:8" ht="13.5" customHeight="1" x14ac:dyDescent="0.2">
      <c r="B280" s="2"/>
      <c r="C280" s="2"/>
      <c r="D280" s="2"/>
      <c r="E280" s="2"/>
      <c r="F280" s="3"/>
      <c r="G280" s="2"/>
      <c r="H280" s="29"/>
    </row>
    <row r="281" spans="2:8" ht="13.5" customHeight="1" x14ac:dyDescent="0.2">
      <c r="B281" s="2"/>
      <c r="C281" s="2"/>
      <c r="D281" s="2"/>
      <c r="E281" s="2"/>
      <c r="F281" s="3"/>
      <c r="G281" s="2"/>
      <c r="H281" s="29"/>
    </row>
    <row r="282" spans="2:8" ht="13.5" customHeight="1" x14ac:dyDescent="0.2">
      <c r="B282" s="2"/>
      <c r="C282" s="2"/>
      <c r="D282" s="2"/>
      <c r="E282" s="2"/>
      <c r="F282" s="3"/>
      <c r="G282" s="2"/>
      <c r="H282" s="29"/>
    </row>
    <row r="283" spans="2:8" ht="13.5" customHeight="1" x14ac:dyDescent="0.2">
      <c r="B283" s="2"/>
      <c r="C283" s="2"/>
      <c r="D283" s="2"/>
      <c r="E283" s="2"/>
      <c r="F283" s="3"/>
      <c r="G283" s="2"/>
      <c r="H283" s="29"/>
    </row>
    <row r="284" spans="2:8" ht="13.5" customHeight="1" x14ac:dyDescent="0.2">
      <c r="B284" s="2"/>
      <c r="C284" s="2"/>
      <c r="D284" s="2"/>
      <c r="E284" s="2"/>
      <c r="F284" s="3"/>
      <c r="G284" s="2"/>
      <c r="H284" s="29"/>
    </row>
    <row r="285" spans="2:8" ht="13.5" customHeight="1" x14ac:dyDescent="0.2">
      <c r="B285" s="2"/>
      <c r="C285" s="2"/>
      <c r="D285" s="2"/>
      <c r="E285" s="2"/>
      <c r="F285" s="3"/>
      <c r="G285" s="2"/>
      <c r="H285" s="29"/>
    </row>
    <row r="286" spans="2:8" ht="13.5" customHeight="1" x14ac:dyDescent="0.2">
      <c r="B286" s="2"/>
      <c r="C286" s="2"/>
      <c r="D286" s="2"/>
      <c r="E286" s="2"/>
      <c r="F286" s="3"/>
      <c r="G286" s="2"/>
      <c r="H286" s="29"/>
    </row>
    <row r="287" spans="2:8" ht="13.5" customHeight="1" x14ac:dyDescent="0.2">
      <c r="B287" s="2"/>
      <c r="C287" s="2"/>
      <c r="D287" s="2"/>
      <c r="E287" s="2"/>
      <c r="F287" s="3"/>
      <c r="G287" s="2"/>
      <c r="H287" s="29"/>
    </row>
    <row r="288" spans="2:8" ht="13.5" customHeight="1" x14ac:dyDescent="0.2">
      <c r="B288" s="2"/>
      <c r="C288" s="2"/>
      <c r="D288" s="2"/>
      <c r="E288" s="2"/>
      <c r="F288" s="3"/>
      <c r="G288" s="2"/>
      <c r="H288" s="29"/>
    </row>
    <row r="289" spans="2:8" ht="13.5" customHeight="1" x14ac:dyDescent="0.2">
      <c r="B289" s="2"/>
      <c r="C289" s="2"/>
      <c r="D289" s="2"/>
      <c r="E289" s="2"/>
      <c r="F289" s="3"/>
      <c r="G289" s="2"/>
      <c r="H289" s="29"/>
    </row>
    <row r="290" spans="2:8" ht="13.5" customHeight="1" x14ac:dyDescent="0.2">
      <c r="B290" s="2"/>
      <c r="C290" s="2"/>
      <c r="D290" s="2"/>
      <c r="E290" s="2"/>
      <c r="F290" s="3"/>
      <c r="G290" s="2"/>
      <c r="H290" s="29"/>
    </row>
    <row r="291" spans="2:8" ht="13.5" customHeight="1" x14ac:dyDescent="0.2">
      <c r="B291" s="2"/>
      <c r="C291" s="2"/>
      <c r="D291" s="2"/>
      <c r="E291" s="2"/>
      <c r="F291" s="3"/>
      <c r="G291" s="2"/>
      <c r="H291" s="29"/>
    </row>
    <row r="292" spans="2:8" ht="13.5" customHeight="1" x14ac:dyDescent="0.2">
      <c r="B292" s="2"/>
      <c r="C292" s="2"/>
      <c r="D292" s="2"/>
      <c r="E292" s="2"/>
      <c r="F292" s="3"/>
      <c r="G292" s="2"/>
      <c r="H292" s="29"/>
    </row>
    <row r="293" spans="2:8" ht="13.5" customHeight="1" x14ac:dyDescent="0.2">
      <c r="B293" s="2"/>
      <c r="C293" s="2"/>
      <c r="D293" s="2"/>
      <c r="E293" s="2"/>
      <c r="F293" s="3"/>
      <c r="G293" s="2"/>
      <c r="H293" s="29"/>
    </row>
    <row r="294" spans="2:8" ht="13.5" customHeight="1" x14ac:dyDescent="0.2">
      <c r="B294" s="2"/>
      <c r="C294" s="2"/>
      <c r="D294" s="2"/>
      <c r="E294" s="2"/>
      <c r="F294" s="3"/>
      <c r="G294" s="2"/>
      <c r="H294" s="29"/>
    </row>
    <row r="295" spans="2:8" ht="13.5" customHeight="1" x14ac:dyDescent="0.2">
      <c r="B295" s="2"/>
      <c r="C295" s="2"/>
      <c r="D295" s="2"/>
      <c r="E295" s="2"/>
      <c r="F295" s="3"/>
      <c r="G295" s="2"/>
      <c r="H295" s="29"/>
    </row>
    <row r="296" spans="2:8" ht="13.5" customHeight="1" x14ac:dyDescent="0.2">
      <c r="B296" s="2"/>
      <c r="C296" s="2"/>
      <c r="D296" s="2"/>
      <c r="E296" s="2"/>
      <c r="F296" s="3"/>
      <c r="G296" s="2"/>
      <c r="H296" s="29"/>
    </row>
    <row r="297" spans="2:8" ht="13.5" customHeight="1" x14ac:dyDescent="0.2">
      <c r="B297" s="2"/>
      <c r="C297" s="2"/>
      <c r="D297" s="2"/>
      <c r="E297" s="2"/>
      <c r="F297" s="3"/>
      <c r="G297" s="2"/>
      <c r="H297" s="29"/>
    </row>
    <row r="298" spans="2:8" ht="13.5" customHeight="1" x14ac:dyDescent="0.2">
      <c r="B298" s="2"/>
      <c r="C298" s="2"/>
      <c r="D298" s="2"/>
      <c r="E298" s="2"/>
      <c r="F298" s="3"/>
      <c r="G298" s="2"/>
      <c r="H298" s="29"/>
    </row>
    <row r="299" spans="2:8" ht="13.5" customHeight="1" x14ac:dyDescent="0.2">
      <c r="B299" s="2"/>
      <c r="C299" s="2"/>
      <c r="D299" s="2"/>
      <c r="E299" s="2"/>
      <c r="F299" s="3"/>
      <c r="G299" s="2"/>
      <c r="H299" s="29"/>
    </row>
    <row r="300" spans="2:8" ht="13.5" customHeight="1" x14ac:dyDescent="0.2">
      <c r="B300" s="2"/>
      <c r="C300" s="2"/>
      <c r="D300" s="2"/>
      <c r="E300" s="2"/>
      <c r="F300" s="3"/>
      <c r="G300" s="2"/>
      <c r="H300" s="29"/>
    </row>
    <row r="301" spans="2:8" ht="13.5" customHeight="1" x14ac:dyDescent="0.2">
      <c r="B301" s="2"/>
      <c r="C301" s="2"/>
      <c r="D301" s="2"/>
      <c r="E301" s="2"/>
      <c r="F301" s="3"/>
      <c r="G301" s="2"/>
      <c r="H301" s="29"/>
    </row>
    <row r="302" spans="2:8" ht="13.5" customHeight="1" x14ac:dyDescent="0.2">
      <c r="B302" s="2"/>
      <c r="C302" s="2"/>
      <c r="D302" s="2"/>
      <c r="E302" s="2"/>
      <c r="F302" s="3"/>
      <c r="G302" s="2"/>
      <c r="H302" s="29"/>
    </row>
    <row r="303" spans="2:8" ht="13.5" customHeight="1" x14ac:dyDescent="0.2">
      <c r="B303" s="2"/>
      <c r="C303" s="2"/>
      <c r="D303" s="2"/>
      <c r="E303" s="2"/>
      <c r="F303" s="3"/>
      <c r="G303" s="2"/>
      <c r="H303" s="29"/>
    </row>
    <row r="304" spans="2:8" ht="13.5" customHeight="1" x14ac:dyDescent="0.2">
      <c r="B304" s="2"/>
      <c r="C304" s="2"/>
      <c r="D304" s="2"/>
      <c r="E304" s="2"/>
      <c r="F304" s="3"/>
      <c r="G304" s="2"/>
      <c r="H304" s="29"/>
    </row>
    <row r="305" spans="2:8" ht="13.5" customHeight="1" x14ac:dyDescent="0.2">
      <c r="B305" s="2"/>
      <c r="C305" s="2"/>
      <c r="D305" s="2"/>
      <c r="E305" s="2"/>
      <c r="F305" s="3"/>
      <c r="G305" s="2"/>
      <c r="H305" s="29"/>
    </row>
    <row r="306" spans="2:8" ht="13.5" customHeight="1" x14ac:dyDescent="0.2">
      <c r="B306" s="2"/>
      <c r="C306" s="2"/>
      <c r="D306" s="2"/>
      <c r="E306" s="2"/>
      <c r="F306" s="3"/>
      <c r="G306" s="2"/>
      <c r="H306" s="29"/>
    </row>
    <row r="307" spans="2:8" ht="13.5" customHeight="1" x14ac:dyDescent="0.2">
      <c r="B307" s="2"/>
      <c r="C307" s="2"/>
      <c r="D307" s="2"/>
      <c r="E307" s="2"/>
      <c r="F307" s="3"/>
      <c r="G307" s="2"/>
      <c r="H307" s="29"/>
    </row>
    <row r="308" spans="2:8" ht="13.5" customHeight="1" x14ac:dyDescent="0.2">
      <c r="B308" s="2"/>
      <c r="C308" s="2"/>
      <c r="D308" s="2"/>
      <c r="E308" s="2"/>
      <c r="F308" s="3"/>
      <c r="G308" s="2"/>
      <c r="H308" s="29"/>
    </row>
    <row r="309" spans="2:8" ht="13.5" customHeight="1" x14ac:dyDescent="0.2">
      <c r="B309" s="2"/>
      <c r="C309" s="2"/>
      <c r="D309" s="2"/>
      <c r="E309" s="2"/>
      <c r="F309" s="3"/>
      <c r="G309" s="2"/>
      <c r="H309" s="29"/>
    </row>
    <row r="310" spans="2:8" ht="13.5" customHeight="1" x14ac:dyDescent="0.2">
      <c r="B310" s="2"/>
      <c r="C310" s="2"/>
      <c r="D310" s="2"/>
      <c r="E310" s="2"/>
      <c r="F310" s="3"/>
      <c r="G310" s="2"/>
      <c r="H310" s="29"/>
    </row>
    <row r="311" spans="2:8" ht="13.5" customHeight="1" x14ac:dyDescent="0.2">
      <c r="B311" s="2"/>
      <c r="C311" s="2"/>
      <c r="D311" s="2"/>
      <c r="E311" s="2"/>
      <c r="F311" s="3"/>
      <c r="G311" s="2"/>
      <c r="H311" s="29"/>
    </row>
    <row r="312" spans="2:8" ht="13.5" customHeight="1" x14ac:dyDescent="0.2">
      <c r="B312" s="2"/>
      <c r="C312" s="2"/>
      <c r="D312" s="2"/>
      <c r="E312" s="2"/>
      <c r="F312" s="3"/>
      <c r="G312" s="2"/>
      <c r="H312" s="29"/>
    </row>
    <row r="313" spans="2:8" ht="13.5" customHeight="1" x14ac:dyDescent="0.2">
      <c r="B313" s="2"/>
      <c r="C313" s="2"/>
      <c r="D313" s="2"/>
      <c r="E313" s="2"/>
      <c r="F313" s="3"/>
      <c r="G313" s="2"/>
      <c r="H313" s="29"/>
    </row>
    <row r="314" spans="2:8" ht="13.5" customHeight="1" x14ac:dyDescent="0.2">
      <c r="B314" s="2"/>
      <c r="C314" s="2"/>
      <c r="D314" s="2"/>
      <c r="E314" s="2"/>
      <c r="F314" s="3"/>
      <c r="G314" s="2"/>
      <c r="H314" s="29"/>
    </row>
    <row r="315" spans="2:8" ht="13.5" customHeight="1" x14ac:dyDescent="0.2">
      <c r="B315" s="2"/>
      <c r="C315" s="2"/>
      <c r="D315" s="2"/>
      <c r="E315" s="2"/>
      <c r="F315" s="3"/>
      <c r="G315" s="2"/>
      <c r="H315" s="29"/>
    </row>
    <row r="316" spans="2:8" ht="13.5" customHeight="1" x14ac:dyDescent="0.2">
      <c r="B316" s="2"/>
      <c r="C316" s="2"/>
      <c r="D316" s="2"/>
      <c r="E316" s="2"/>
      <c r="F316" s="3"/>
      <c r="G316" s="2"/>
      <c r="H316" s="29"/>
    </row>
    <row r="317" spans="2:8" ht="13.5" customHeight="1" x14ac:dyDescent="0.2">
      <c r="B317" s="2"/>
      <c r="C317" s="2"/>
      <c r="D317" s="2"/>
      <c r="E317" s="2"/>
      <c r="F317" s="3"/>
      <c r="G317" s="2"/>
      <c r="H317" s="29"/>
    </row>
    <row r="318" spans="2:8" ht="13.5" customHeight="1" x14ac:dyDescent="0.2">
      <c r="B318" s="2"/>
      <c r="C318" s="2"/>
      <c r="D318" s="2"/>
      <c r="E318" s="2"/>
      <c r="F318" s="3"/>
      <c r="G318" s="2"/>
      <c r="H318" s="29"/>
    </row>
    <row r="319" spans="2:8" ht="13.5" customHeight="1" x14ac:dyDescent="0.2">
      <c r="B319" s="2"/>
      <c r="C319" s="2"/>
      <c r="D319" s="2"/>
      <c r="E319" s="2"/>
      <c r="F319" s="3"/>
      <c r="G319" s="2"/>
      <c r="H319" s="29"/>
    </row>
    <row r="320" spans="2:8" ht="13.5" customHeight="1" x14ac:dyDescent="0.2">
      <c r="B320" s="2"/>
      <c r="C320" s="2"/>
      <c r="D320" s="2"/>
      <c r="E320" s="2"/>
      <c r="F320" s="3"/>
      <c r="G320" s="2"/>
      <c r="H320" s="29"/>
    </row>
    <row r="321" spans="2:8" ht="13.5" customHeight="1" x14ac:dyDescent="0.2">
      <c r="B321" s="2"/>
      <c r="C321" s="2"/>
      <c r="D321" s="2"/>
      <c r="E321" s="2"/>
      <c r="F321" s="3"/>
      <c r="G321" s="2"/>
      <c r="H321" s="29"/>
    </row>
    <row r="322" spans="2:8" ht="13.5" customHeight="1" x14ac:dyDescent="0.2">
      <c r="B322" s="2"/>
      <c r="C322" s="2"/>
      <c r="D322" s="2"/>
      <c r="E322" s="2"/>
      <c r="F322" s="3"/>
      <c r="G322" s="2"/>
      <c r="H322" s="29"/>
    </row>
    <row r="323" spans="2:8" ht="13.5" customHeight="1" x14ac:dyDescent="0.2">
      <c r="B323" s="2"/>
      <c r="C323" s="2"/>
      <c r="D323" s="2"/>
      <c r="E323" s="2"/>
      <c r="F323" s="3"/>
      <c r="G323" s="2"/>
      <c r="H323" s="29"/>
    </row>
    <row r="324" spans="2:8" ht="13.5" customHeight="1" x14ac:dyDescent="0.2">
      <c r="B324" s="2"/>
      <c r="C324" s="2"/>
      <c r="D324" s="2"/>
      <c r="E324" s="2"/>
      <c r="F324" s="3"/>
      <c r="G324" s="2"/>
      <c r="H324" s="29"/>
    </row>
    <row r="325" spans="2:8" ht="13.5" customHeight="1" x14ac:dyDescent="0.2">
      <c r="B325" s="2"/>
      <c r="C325" s="2"/>
      <c r="D325" s="2"/>
      <c r="E325" s="2"/>
      <c r="F325" s="3"/>
      <c r="G325" s="2"/>
      <c r="H325" s="29"/>
    </row>
    <row r="326" spans="2:8" ht="13.5" customHeight="1" x14ac:dyDescent="0.2">
      <c r="B326" s="2"/>
      <c r="C326" s="2"/>
      <c r="D326" s="2"/>
      <c r="E326" s="2"/>
      <c r="F326" s="3"/>
      <c r="G326" s="2"/>
      <c r="H326" s="29"/>
    </row>
    <row r="327" spans="2:8" ht="13.5" customHeight="1" x14ac:dyDescent="0.2">
      <c r="B327" s="2"/>
      <c r="C327" s="2"/>
      <c r="D327" s="2"/>
      <c r="E327" s="2"/>
      <c r="F327" s="3"/>
      <c r="G327" s="2"/>
      <c r="H327" s="29"/>
    </row>
    <row r="328" spans="2:8" ht="13.5" customHeight="1" x14ac:dyDescent="0.2">
      <c r="B328" s="2"/>
      <c r="C328" s="2"/>
      <c r="D328" s="2"/>
      <c r="E328" s="2"/>
      <c r="F328" s="3"/>
      <c r="G328" s="2"/>
      <c r="H328" s="29"/>
    </row>
    <row r="329" spans="2:8" ht="13.5" customHeight="1" x14ac:dyDescent="0.2">
      <c r="B329" s="2"/>
      <c r="C329" s="2"/>
      <c r="D329" s="2"/>
      <c r="E329" s="2"/>
      <c r="F329" s="3"/>
      <c r="G329" s="2"/>
      <c r="H329" s="29"/>
    </row>
    <row r="330" spans="2:8" ht="13.5" customHeight="1" x14ac:dyDescent="0.2">
      <c r="B330" s="2"/>
      <c r="C330" s="2"/>
      <c r="D330" s="2"/>
      <c r="E330" s="2"/>
      <c r="F330" s="3"/>
      <c r="G330" s="2"/>
      <c r="H330" s="29"/>
    </row>
    <row r="331" spans="2:8" ht="13.5" customHeight="1" x14ac:dyDescent="0.2">
      <c r="B331" s="2"/>
      <c r="C331" s="2"/>
      <c r="D331" s="2"/>
      <c r="E331" s="2"/>
      <c r="F331" s="3"/>
      <c r="G331" s="2"/>
      <c r="H331" s="29"/>
    </row>
    <row r="332" spans="2:8" ht="13.5" customHeight="1" x14ac:dyDescent="0.2">
      <c r="B332" s="2"/>
      <c r="C332" s="2"/>
      <c r="D332" s="2"/>
      <c r="E332" s="2"/>
      <c r="F332" s="3"/>
      <c r="G332" s="2"/>
      <c r="H332" s="29"/>
    </row>
    <row r="333" spans="2:8" ht="13.5" customHeight="1" x14ac:dyDescent="0.2">
      <c r="B333" s="2"/>
      <c r="C333" s="2"/>
      <c r="D333" s="2"/>
      <c r="E333" s="2"/>
      <c r="F333" s="3"/>
      <c r="G333" s="2"/>
      <c r="H333" s="29"/>
    </row>
    <row r="334" spans="2:8" ht="13.5" customHeight="1" x14ac:dyDescent="0.2">
      <c r="B334" s="2"/>
      <c r="C334" s="2"/>
      <c r="D334" s="2"/>
      <c r="E334" s="2"/>
      <c r="F334" s="3"/>
      <c r="G334" s="2"/>
      <c r="H334" s="29"/>
    </row>
    <row r="335" spans="2:8" ht="13.5" customHeight="1" x14ac:dyDescent="0.2">
      <c r="B335" s="2"/>
      <c r="C335" s="2"/>
      <c r="D335" s="2"/>
      <c r="E335" s="2"/>
      <c r="F335" s="3"/>
      <c r="G335" s="2"/>
      <c r="H335" s="29"/>
    </row>
    <row r="336" spans="2:8" ht="13.5" customHeight="1" x14ac:dyDescent="0.2">
      <c r="B336" s="2"/>
      <c r="C336" s="2"/>
      <c r="D336" s="2"/>
      <c r="E336" s="2"/>
      <c r="F336" s="3"/>
      <c r="G336" s="2"/>
      <c r="H336" s="29"/>
    </row>
    <row r="337" spans="2:8" ht="13.5" customHeight="1" x14ac:dyDescent="0.2">
      <c r="B337" s="2"/>
      <c r="C337" s="2"/>
      <c r="D337" s="2"/>
      <c r="E337" s="2"/>
      <c r="F337" s="3"/>
      <c r="G337" s="2"/>
      <c r="H337" s="29"/>
    </row>
    <row r="338" spans="2:8" ht="13.5" customHeight="1" x14ac:dyDescent="0.2">
      <c r="B338" s="2"/>
      <c r="C338" s="2"/>
      <c r="D338" s="2"/>
      <c r="E338" s="2"/>
      <c r="F338" s="3"/>
      <c r="G338" s="2"/>
      <c r="H338" s="29"/>
    </row>
    <row r="339" spans="2:8" ht="13.5" customHeight="1" x14ac:dyDescent="0.2">
      <c r="B339" s="2"/>
      <c r="C339" s="2"/>
      <c r="D339" s="2"/>
      <c r="E339" s="2"/>
      <c r="F339" s="3"/>
      <c r="G339" s="2"/>
      <c r="H339" s="29"/>
    </row>
    <row r="340" spans="2:8" ht="13.5" customHeight="1" x14ac:dyDescent="0.2">
      <c r="B340" s="2"/>
      <c r="C340" s="2"/>
      <c r="D340" s="2"/>
      <c r="E340" s="2"/>
      <c r="F340" s="3"/>
      <c r="G340" s="2"/>
      <c r="H340" s="29"/>
    </row>
    <row r="341" spans="2:8" ht="13.5" customHeight="1" x14ac:dyDescent="0.2">
      <c r="B341" s="2"/>
      <c r="C341" s="2"/>
      <c r="D341" s="2"/>
      <c r="E341" s="2"/>
      <c r="F341" s="3"/>
      <c r="G341" s="2"/>
      <c r="H341" s="29"/>
    </row>
    <row r="342" spans="2:8" ht="13.5" customHeight="1" x14ac:dyDescent="0.2">
      <c r="B342" s="2"/>
      <c r="C342" s="2"/>
      <c r="D342" s="2"/>
      <c r="E342" s="2"/>
      <c r="F342" s="3"/>
      <c r="G342" s="2"/>
      <c r="H342" s="29"/>
    </row>
    <row r="343" spans="2:8" ht="13.5" customHeight="1" x14ac:dyDescent="0.2">
      <c r="B343" s="2"/>
      <c r="C343" s="2"/>
      <c r="D343" s="2"/>
      <c r="E343" s="2"/>
      <c r="F343" s="3"/>
      <c r="G343" s="2"/>
      <c r="H343" s="29"/>
    </row>
    <row r="344" spans="2:8" ht="13.5" customHeight="1" x14ac:dyDescent="0.2">
      <c r="B344" s="2"/>
      <c r="C344" s="2"/>
      <c r="D344" s="2"/>
      <c r="E344" s="2"/>
      <c r="F344" s="3"/>
      <c r="G344" s="2"/>
      <c r="H344" s="29"/>
    </row>
    <row r="345" spans="2:8" ht="13.5" customHeight="1" x14ac:dyDescent="0.2">
      <c r="B345" s="2"/>
      <c r="C345" s="2"/>
      <c r="D345" s="2"/>
      <c r="E345" s="2"/>
      <c r="F345" s="3"/>
      <c r="G345" s="2"/>
      <c r="H345" s="29"/>
    </row>
    <row r="346" spans="2:8" ht="13.5" customHeight="1" x14ac:dyDescent="0.2">
      <c r="B346" s="2"/>
      <c r="C346" s="2"/>
      <c r="D346" s="2"/>
      <c r="E346" s="2"/>
      <c r="F346" s="3"/>
      <c r="G346" s="2"/>
      <c r="H346" s="29"/>
    </row>
    <row r="347" spans="2:8" ht="13.5" customHeight="1" x14ac:dyDescent="0.2">
      <c r="B347" s="2"/>
      <c r="C347" s="2"/>
      <c r="D347" s="2"/>
      <c r="E347" s="2"/>
      <c r="F347" s="3"/>
      <c r="G347" s="2"/>
      <c r="H347" s="29"/>
    </row>
    <row r="348" spans="2:8" ht="13.5" customHeight="1" x14ac:dyDescent="0.2">
      <c r="B348" s="2"/>
      <c r="C348" s="2"/>
      <c r="D348" s="2"/>
      <c r="E348" s="2"/>
      <c r="F348" s="3"/>
      <c r="G348" s="2"/>
      <c r="H348" s="29"/>
    </row>
    <row r="349" spans="2:8" ht="13.5" customHeight="1" x14ac:dyDescent="0.2">
      <c r="B349" s="2"/>
      <c r="C349" s="2"/>
      <c r="D349" s="2"/>
      <c r="E349" s="2"/>
      <c r="F349" s="3"/>
      <c r="G349" s="2"/>
      <c r="H349" s="29"/>
    </row>
    <row r="350" spans="2:8" ht="13.5" customHeight="1" x14ac:dyDescent="0.2">
      <c r="B350" s="2"/>
      <c r="C350" s="2"/>
      <c r="D350" s="2"/>
      <c r="E350" s="2"/>
      <c r="F350" s="3"/>
      <c r="G350" s="2"/>
      <c r="H350" s="29"/>
    </row>
    <row r="351" spans="2:8" ht="13.5" customHeight="1" x14ac:dyDescent="0.2">
      <c r="B351" s="2"/>
      <c r="C351" s="2"/>
      <c r="D351" s="2"/>
      <c r="E351" s="2"/>
      <c r="F351" s="3"/>
      <c r="G351" s="2"/>
      <c r="H351" s="29"/>
    </row>
    <row r="352" spans="2:8" ht="13.5" customHeight="1" x14ac:dyDescent="0.2">
      <c r="B352" s="2"/>
      <c r="C352" s="2"/>
      <c r="D352" s="2"/>
      <c r="E352" s="2"/>
      <c r="F352" s="3"/>
      <c r="G352" s="2"/>
      <c r="H352" s="29"/>
    </row>
    <row r="353" spans="2:8" ht="13.5" customHeight="1" x14ac:dyDescent="0.2">
      <c r="B353" s="2"/>
      <c r="C353" s="2"/>
      <c r="D353" s="2"/>
      <c r="E353" s="2"/>
      <c r="F353" s="3"/>
      <c r="G353" s="2"/>
      <c r="H353" s="29"/>
    </row>
    <row r="354" spans="2:8" ht="13.5" customHeight="1" x14ac:dyDescent="0.2">
      <c r="B354" s="2"/>
      <c r="C354" s="2"/>
      <c r="D354" s="2"/>
      <c r="E354" s="2"/>
      <c r="F354" s="3"/>
      <c r="G354" s="2"/>
      <c r="H354" s="29"/>
    </row>
    <row r="355" spans="2:8" ht="13.5" customHeight="1" x14ac:dyDescent="0.2">
      <c r="B355" s="2"/>
      <c r="C355" s="2"/>
      <c r="D355" s="2"/>
      <c r="E355" s="2"/>
      <c r="F355" s="3"/>
      <c r="G355" s="2"/>
      <c r="H355" s="29"/>
    </row>
    <row r="356" spans="2:8" ht="13.5" customHeight="1" x14ac:dyDescent="0.2">
      <c r="B356" s="2"/>
      <c r="C356" s="2"/>
      <c r="D356" s="2"/>
      <c r="E356" s="2"/>
      <c r="F356" s="3"/>
      <c r="G356" s="2"/>
      <c r="H356" s="29"/>
    </row>
    <row r="357" spans="2:8" ht="13.5" customHeight="1" x14ac:dyDescent="0.2">
      <c r="B357" s="2"/>
      <c r="C357" s="2"/>
      <c r="D357" s="2"/>
      <c r="E357" s="2"/>
      <c r="F357" s="3"/>
      <c r="G357" s="2"/>
      <c r="H357" s="29"/>
    </row>
    <row r="358" spans="2:8" ht="13.5" customHeight="1" x14ac:dyDescent="0.2">
      <c r="B358" s="2"/>
      <c r="C358" s="2"/>
      <c r="D358" s="2"/>
      <c r="E358" s="2"/>
      <c r="F358" s="3"/>
      <c r="G358" s="2"/>
      <c r="H358" s="29"/>
    </row>
    <row r="359" spans="2:8" ht="13.5" customHeight="1" x14ac:dyDescent="0.2">
      <c r="B359" s="2"/>
      <c r="C359" s="2"/>
      <c r="D359" s="2"/>
      <c r="E359" s="2"/>
      <c r="F359" s="3"/>
      <c r="G359" s="2"/>
      <c r="H359" s="29"/>
    </row>
    <row r="360" spans="2:8" ht="13.5" customHeight="1" x14ac:dyDescent="0.2">
      <c r="B360" s="2"/>
      <c r="C360" s="2"/>
      <c r="D360" s="2"/>
      <c r="E360" s="2"/>
      <c r="F360" s="3"/>
      <c r="G360" s="2"/>
      <c r="H360" s="29"/>
    </row>
    <row r="361" spans="2:8" ht="13.5" customHeight="1" x14ac:dyDescent="0.2">
      <c r="B361" s="2"/>
      <c r="C361" s="2"/>
      <c r="D361" s="2"/>
      <c r="E361" s="2"/>
      <c r="F361" s="3"/>
      <c r="G361" s="2"/>
      <c r="H361" s="29"/>
    </row>
    <row r="362" spans="2:8" ht="13.5" customHeight="1" x14ac:dyDescent="0.2">
      <c r="B362" s="2"/>
      <c r="C362" s="2"/>
      <c r="D362" s="2"/>
      <c r="E362" s="2"/>
      <c r="F362" s="3"/>
      <c r="G362" s="2"/>
      <c r="H362" s="29"/>
    </row>
    <row r="363" spans="2:8" ht="13.5" customHeight="1" x14ac:dyDescent="0.2">
      <c r="B363" s="2"/>
      <c r="C363" s="2"/>
      <c r="D363" s="2"/>
      <c r="E363" s="2"/>
      <c r="F363" s="3"/>
      <c r="G363" s="2"/>
      <c r="H363" s="29"/>
    </row>
    <row r="364" spans="2:8" ht="13.5" customHeight="1" x14ac:dyDescent="0.2">
      <c r="B364" s="2"/>
      <c r="C364" s="2"/>
      <c r="D364" s="2"/>
      <c r="E364" s="2"/>
      <c r="F364" s="3"/>
      <c r="G364" s="2"/>
      <c r="H364" s="29"/>
    </row>
    <row r="365" spans="2:8" ht="13.5" customHeight="1" x14ac:dyDescent="0.2">
      <c r="B365" s="2"/>
      <c r="C365" s="2"/>
      <c r="D365" s="2"/>
      <c r="E365" s="2"/>
      <c r="F365" s="3"/>
      <c r="G365" s="2"/>
      <c r="H365" s="29"/>
    </row>
    <row r="366" spans="2:8" ht="13.5" customHeight="1" x14ac:dyDescent="0.2">
      <c r="B366" s="2"/>
      <c r="C366" s="2"/>
      <c r="D366" s="2"/>
      <c r="E366" s="2"/>
      <c r="F366" s="3"/>
      <c r="G366" s="2"/>
      <c r="H366" s="29"/>
    </row>
    <row r="367" spans="2:8" ht="13.5" customHeight="1" x14ac:dyDescent="0.2">
      <c r="B367" s="2"/>
      <c r="C367" s="2"/>
      <c r="D367" s="2"/>
      <c r="E367" s="2"/>
      <c r="F367" s="3"/>
      <c r="G367" s="2"/>
      <c r="H367" s="29"/>
    </row>
    <row r="368" spans="2:8" ht="13.5" customHeight="1" x14ac:dyDescent="0.2">
      <c r="B368" s="2"/>
      <c r="C368" s="2"/>
      <c r="D368" s="2"/>
      <c r="E368" s="2"/>
      <c r="F368" s="3"/>
      <c r="G368" s="2"/>
      <c r="H368" s="29"/>
    </row>
    <row r="369" spans="2:8" ht="13.5" customHeight="1" x14ac:dyDescent="0.2">
      <c r="B369" s="2"/>
      <c r="C369" s="2"/>
      <c r="D369" s="2"/>
      <c r="E369" s="2"/>
      <c r="F369" s="3"/>
      <c r="G369" s="2"/>
      <c r="H369" s="29"/>
    </row>
    <row r="370" spans="2:8" ht="13.5" customHeight="1" x14ac:dyDescent="0.2">
      <c r="B370" s="2"/>
      <c r="C370" s="2"/>
      <c r="D370" s="2"/>
      <c r="E370" s="2"/>
      <c r="F370" s="3"/>
      <c r="G370" s="2"/>
      <c r="H370" s="29"/>
    </row>
    <row r="371" spans="2:8" ht="13.5" customHeight="1" x14ac:dyDescent="0.2">
      <c r="B371" s="2"/>
      <c r="C371" s="2"/>
      <c r="D371" s="2"/>
      <c r="E371" s="2"/>
      <c r="F371" s="3"/>
      <c r="G371" s="2"/>
      <c r="H371" s="29"/>
    </row>
    <row r="372" spans="2:8" ht="13.5" customHeight="1" x14ac:dyDescent="0.2">
      <c r="B372" s="2"/>
      <c r="C372" s="2"/>
      <c r="D372" s="2"/>
      <c r="E372" s="2"/>
      <c r="F372" s="3"/>
      <c r="G372" s="2"/>
      <c r="H372" s="29"/>
    </row>
    <row r="373" spans="2:8" ht="13.5" customHeight="1" x14ac:dyDescent="0.2">
      <c r="B373" s="2"/>
      <c r="C373" s="2"/>
      <c r="D373" s="2"/>
      <c r="E373" s="2"/>
      <c r="F373" s="3"/>
      <c r="G373" s="2"/>
      <c r="H373" s="29"/>
    </row>
    <row r="374" spans="2:8" ht="13.5" customHeight="1" x14ac:dyDescent="0.2">
      <c r="B374" s="2"/>
      <c r="C374" s="2"/>
      <c r="D374" s="2"/>
      <c r="E374" s="2"/>
      <c r="F374" s="3"/>
      <c r="G374" s="2"/>
      <c r="H374" s="29"/>
    </row>
    <row r="375" spans="2:8" ht="13.5" customHeight="1" x14ac:dyDescent="0.2">
      <c r="B375" s="2"/>
      <c r="C375" s="2"/>
      <c r="D375" s="2"/>
      <c r="E375" s="2"/>
      <c r="F375" s="3"/>
      <c r="G375" s="2"/>
      <c r="H375" s="29"/>
    </row>
    <row r="376" spans="2:8" ht="13.5" customHeight="1" x14ac:dyDescent="0.2">
      <c r="B376" s="2"/>
      <c r="C376" s="2"/>
      <c r="D376" s="2"/>
      <c r="E376" s="2"/>
      <c r="F376" s="3"/>
      <c r="G376" s="2"/>
      <c r="H376" s="29"/>
    </row>
    <row r="377" spans="2:8" ht="13.5" customHeight="1" x14ac:dyDescent="0.2">
      <c r="B377" s="2"/>
      <c r="C377" s="2"/>
      <c r="D377" s="2"/>
      <c r="E377" s="2"/>
      <c r="F377" s="3"/>
      <c r="G377" s="2"/>
      <c r="H377" s="29"/>
    </row>
    <row r="378" spans="2:8" ht="13.5" customHeight="1" x14ac:dyDescent="0.2">
      <c r="B378" s="2"/>
      <c r="C378" s="2"/>
      <c r="D378" s="2"/>
      <c r="E378" s="2"/>
      <c r="F378" s="3"/>
      <c r="G378" s="2"/>
      <c r="H378" s="29"/>
    </row>
    <row r="379" spans="2:8" ht="13.5" customHeight="1" x14ac:dyDescent="0.2">
      <c r="B379" s="2"/>
      <c r="C379" s="2"/>
      <c r="D379" s="2"/>
      <c r="E379" s="2"/>
      <c r="F379" s="3"/>
      <c r="G379" s="2"/>
      <c r="H379" s="29"/>
    </row>
    <row r="380" spans="2:8" ht="13.5" customHeight="1" x14ac:dyDescent="0.2">
      <c r="B380" s="2"/>
      <c r="C380" s="2"/>
      <c r="D380" s="2"/>
      <c r="E380" s="2"/>
      <c r="F380" s="3"/>
      <c r="G380" s="2"/>
      <c r="H380" s="29"/>
    </row>
    <row r="381" spans="2:8" ht="13.5" customHeight="1" x14ac:dyDescent="0.2">
      <c r="B381" s="2"/>
      <c r="C381" s="2"/>
      <c r="D381" s="2"/>
      <c r="E381" s="2"/>
      <c r="F381" s="3"/>
      <c r="G381" s="2"/>
      <c r="H381" s="29"/>
    </row>
    <row r="382" spans="2:8" ht="13.5" customHeight="1" x14ac:dyDescent="0.2">
      <c r="B382" s="2"/>
      <c r="C382" s="2"/>
      <c r="D382" s="2"/>
      <c r="E382" s="2"/>
      <c r="F382" s="3"/>
      <c r="G382" s="2"/>
      <c r="H382" s="29"/>
    </row>
    <row r="383" spans="2:8" ht="13.5" customHeight="1" x14ac:dyDescent="0.2">
      <c r="B383" s="2"/>
      <c r="C383" s="2"/>
      <c r="D383" s="2"/>
      <c r="E383" s="2"/>
      <c r="F383" s="3"/>
      <c r="G383" s="2"/>
      <c r="H383" s="29"/>
    </row>
    <row r="384" spans="2:8" ht="13.5" customHeight="1" x14ac:dyDescent="0.2">
      <c r="B384" s="2"/>
      <c r="C384" s="2"/>
      <c r="D384" s="2"/>
      <c r="E384" s="2"/>
      <c r="F384" s="3"/>
      <c r="G384" s="2"/>
      <c r="H384" s="29"/>
    </row>
    <row r="385" spans="2:8" ht="13.5" customHeight="1" x14ac:dyDescent="0.2">
      <c r="B385" s="2"/>
      <c r="C385" s="2"/>
      <c r="D385" s="2"/>
      <c r="E385" s="2"/>
      <c r="F385" s="3"/>
      <c r="G385" s="2"/>
      <c r="H385" s="29"/>
    </row>
    <row r="386" spans="2:8" ht="13.5" customHeight="1" x14ac:dyDescent="0.2">
      <c r="B386" s="2"/>
      <c r="C386" s="2"/>
      <c r="D386" s="2"/>
      <c r="E386" s="2"/>
      <c r="F386" s="3"/>
      <c r="G386" s="2"/>
      <c r="H386" s="29"/>
    </row>
    <row r="387" spans="2:8" ht="13.5" customHeight="1" x14ac:dyDescent="0.2">
      <c r="B387" s="2"/>
      <c r="C387" s="2"/>
      <c r="D387" s="2"/>
      <c r="E387" s="2"/>
      <c r="F387" s="3"/>
      <c r="G387" s="2"/>
      <c r="H387" s="29"/>
    </row>
    <row r="388" spans="2:8" ht="13.5" customHeight="1" x14ac:dyDescent="0.2">
      <c r="B388" s="2"/>
      <c r="C388" s="2"/>
      <c r="D388" s="2"/>
      <c r="E388" s="2"/>
      <c r="F388" s="3"/>
      <c r="G388" s="2"/>
      <c r="H388" s="29"/>
    </row>
    <row r="389" spans="2:8" ht="13.5" customHeight="1" x14ac:dyDescent="0.2">
      <c r="B389" s="2"/>
      <c r="C389" s="2"/>
      <c r="D389" s="2"/>
      <c r="E389" s="2"/>
      <c r="F389" s="3"/>
      <c r="G389" s="2"/>
      <c r="H389" s="29"/>
    </row>
    <row r="390" spans="2:8" ht="13.5" customHeight="1" x14ac:dyDescent="0.2">
      <c r="B390" s="2"/>
      <c r="C390" s="2"/>
      <c r="D390" s="2"/>
      <c r="E390" s="2"/>
      <c r="F390" s="3"/>
      <c r="G390" s="2"/>
      <c r="H390" s="29"/>
    </row>
    <row r="391" spans="2:8" ht="13.5" customHeight="1" x14ac:dyDescent="0.2">
      <c r="B391" s="2"/>
      <c r="C391" s="2"/>
      <c r="D391" s="2"/>
      <c r="E391" s="2"/>
      <c r="F391" s="3"/>
      <c r="G391" s="2"/>
      <c r="H391" s="29"/>
    </row>
    <row r="392" spans="2:8" ht="13.5" customHeight="1" x14ac:dyDescent="0.2">
      <c r="B392" s="2"/>
      <c r="C392" s="2"/>
      <c r="D392" s="2"/>
      <c r="E392" s="2"/>
      <c r="F392" s="3"/>
      <c r="G392" s="2"/>
      <c r="H392" s="29"/>
    </row>
    <row r="393" spans="2:8" ht="13.5" customHeight="1" x14ac:dyDescent="0.2">
      <c r="B393" s="2"/>
      <c r="C393" s="2"/>
      <c r="D393" s="2"/>
      <c r="E393" s="2"/>
      <c r="F393" s="3"/>
      <c r="G393" s="2"/>
      <c r="H393" s="29"/>
    </row>
    <row r="394" spans="2:8" ht="13.5" customHeight="1" x14ac:dyDescent="0.2">
      <c r="B394" s="2"/>
      <c r="C394" s="2"/>
      <c r="D394" s="2"/>
      <c r="E394" s="2"/>
      <c r="F394" s="3"/>
      <c r="G394" s="2"/>
      <c r="H394" s="29"/>
    </row>
    <row r="395" spans="2:8" ht="13.5" customHeight="1" x14ac:dyDescent="0.2">
      <c r="B395" s="2"/>
      <c r="C395" s="2"/>
      <c r="D395" s="2"/>
      <c r="E395" s="2"/>
      <c r="F395" s="3"/>
      <c r="G395" s="2"/>
      <c r="H395" s="29"/>
    </row>
    <row r="396" spans="2:8" ht="13.5" customHeight="1" x14ac:dyDescent="0.2">
      <c r="B396" s="2"/>
      <c r="C396" s="2"/>
      <c r="D396" s="2"/>
      <c r="E396" s="2"/>
      <c r="F396" s="3"/>
      <c r="G396" s="2"/>
      <c r="H396" s="29"/>
    </row>
    <row r="397" spans="2:8" ht="13.5" customHeight="1" x14ac:dyDescent="0.2">
      <c r="B397" s="2"/>
      <c r="C397" s="2"/>
      <c r="D397" s="2"/>
      <c r="E397" s="2"/>
      <c r="F397" s="3"/>
      <c r="G397" s="2"/>
      <c r="H397" s="29"/>
    </row>
    <row r="398" spans="2:8" ht="13.5" customHeight="1" x14ac:dyDescent="0.2">
      <c r="B398" s="2"/>
      <c r="C398" s="2"/>
      <c r="D398" s="2"/>
      <c r="E398" s="2"/>
      <c r="F398" s="3"/>
      <c r="G398" s="2"/>
      <c r="H398" s="29"/>
    </row>
    <row r="399" spans="2:8" ht="13.5" customHeight="1" x14ac:dyDescent="0.2">
      <c r="B399" s="2"/>
      <c r="C399" s="2"/>
      <c r="D399" s="2"/>
      <c r="E399" s="2"/>
      <c r="F399" s="3"/>
      <c r="G399" s="2"/>
      <c r="H399" s="29"/>
    </row>
    <row r="400" spans="2:8" ht="13.5" customHeight="1" x14ac:dyDescent="0.2">
      <c r="B400" s="2"/>
      <c r="C400" s="2"/>
      <c r="D400" s="2"/>
      <c r="E400" s="2"/>
      <c r="F400" s="3"/>
      <c r="G400" s="2"/>
      <c r="H400" s="29"/>
    </row>
    <row r="401" spans="2:8" ht="13.5" customHeight="1" x14ac:dyDescent="0.2">
      <c r="B401" s="2"/>
      <c r="C401" s="2"/>
      <c r="D401" s="2"/>
      <c r="E401" s="2"/>
      <c r="F401" s="3"/>
      <c r="G401" s="2"/>
      <c r="H401" s="29"/>
    </row>
    <row r="402" spans="2:8" ht="13.5" customHeight="1" x14ac:dyDescent="0.2">
      <c r="B402" s="2"/>
      <c r="C402" s="2"/>
      <c r="D402" s="2"/>
      <c r="E402" s="2"/>
      <c r="F402" s="3"/>
      <c r="G402" s="2"/>
      <c r="H402" s="29"/>
    </row>
    <row r="403" spans="2:8" ht="13.5" customHeight="1" x14ac:dyDescent="0.2">
      <c r="B403" s="2"/>
      <c r="C403" s="2"/>
      <c r="D403" s="2"/>
      <c r="E403" s="2"/>
      <c r="F403" s="3"/>
      <c r="G403" s="2"/>
      <c r="H403" s="29"/>
    </row>
    <row r="404" spans="2:8" ht="13.5" customHeight="1" x14ac:dyDescent="0.2">
      <c r="B404" s="2"/>
      <c r="C404" s="2"/>
      <c r="D404" s="2"/>
      <c r="E404" s="2"/>
      <c r="F404" s="3"/>
      <c r="G404" s="2"/>
      <c r="H404" s="29"/>
    </row>
    <row r="405" spans="2:8" ht="13.5" customHeight="1" x14ac:dyDescent="0.2">
      <c r="B405" s="2"/>
      <c r="C405" s="2"/>
      <c r="D405" s="2"/>
      <c r="E405" s="2"/>
      <c r="F405" s="3"/>
      <c r="G405" s="2"/>
      <c r="H405" s="29"/>
    </row>
    <row r="406" spans="2:8" ht="13.5" customHeight="1" x14ac:dyDescent="0.2">
      <c r="B406" s="2"/>
      <c r="C406" s="2"/>
      <c r="D406" s="2"/>
      <c r="E406" s="2"/>
      <c r="F406" s="3"/>
      <c r="G406" s="2"/>
      <c r="H406" s="29"/>
    </row>
    <row r="407" spans="2:8" ht="13.5" customHeight="1" x14ac:dyDescent="0.2">
      <c r="B407" s="2"/>
      <c r="C407" s="2"/>
      <c r="D407" s="2"/>
      <c r="E407" s="2"/>
      <c r="F407" s="3"/>
      <c r="G407" s="2"/>
      <c r="H407" s="29"/>
    </row>
    <row r="408" spans="2:8" ht="13.5" customHeight="1" x14ac:dyDescent="0.2">
      <c r="B408" s="2"/>
      <c r="C408" s="2"/>
      <c r="D408" s="2"/>
      <c r="E408" s="2"/>
      <c r="F408" s="3"/>
      <c r="G408" s="2"/>
      <c r="H408" s="29"/>
    </row>
    <row r="409" spans="2:8" ht="13.5" customHeight="1" x14ac:dyDescent="0.2">
      <c r="B409" s="2"/>
      <c r="C409" s="2"/>
      <c r="D409" s="2"/>
      <c r="E409" s="2"/>
      <c r="F409" s="3"/>
      <c r="G409" s="2"/>
      <c r="H409" s="29"/>
    </row>
    <row r="410" spans="2:8" ht="13.5" customHeight="1" x14ac:dyDescent="0.2">
      <c r="B410" s="2"/>
      <c r="C410" s="2"/>
      <c r="D410" s="2"/>
      <c r="E410" s="2"/>
      <c r="F410" s="3"/>
      <c r="G410" s="2"/>
      <c r="H410" s="29"/>
    </row>
    <row r="411" spans="2:8" ht="13.5" customHeight="1" x14ac:dyDescent="0.2">
      <c r="B411" s="2"/>
      <c r="C411" s="2"/>
      <c r="D411" s="2"/>
      <c r="E411" s="2"/>
      <c r="F411" s="3"/>
      <c r="G411" s="2"/>
      <c r="H411" s="29"/>
    </row>
    <row r="412" spans="2:8" ht="13.5" customHeight="1" x14ac:dyDescent="0.2">
      <c r="B412" s="2"/>
      <c r="C412" s="2"/>
      <c r="D412" s="2"/>
      <c r="E412" s="2"/>
      <c r="F412" s="3"/>
      <c r="G412" s="2"/>
      <c r="H412" s="29"/>
    </row>
    <row r="413" spans="2:8" ht="13.5" customHeight="1" x14ac:dyDescent="0.2">
      <c r="B413" s="2"/>
      <c r="C413" s="2"/>
      <c r="D413" s="2"/>
      <c r="E413" s="2"/>
      <c r="F413" s="3"/>
      <c r="G413" s="2"/>
      <c r="H413" s="29"/>
    </row>
    <row r="414" spans="2:8" ht="13.5" customHeight="1" x14ac:dyDescent="0.2">
      <c r="B414" s="2"/>
      <c r="C414" s="2"/>
      <c r="D414" s="2"/>
      <c r="E414" s="2"/>
      <c r="F414" s="3"/>
      <c r="G414" s="2"/>
      <c r="H414" s="29"/>
    </row>
    <row r="415" spans="2:8" ht="13.5" customHeight="1" x14ac:dyDescent="0.2">
      <c r="B415" s="2"/>
      <c r="C415" s="2"/>
      <c r="D415" s="2"/>
      <c r="E415" s="2"/>
      <c r="F415" s="3"/>
      <c r="G415" s="2"/>
      <c r="H415" s="29"/>
    </row>
    <row r="416" spans="2:8" ht="13.5" customHeight="1" x14ac:dyDescent="0.2">
      <c r="B416" s="2"/>
      <c r="C416" s="2"/>
      <c r="D416" s="2"/>
      <c r="E416" s="2"/>
      <c r="F416" s="3"/>
      <c r="G416" s="2"/>
      <c r="H416" s="29"/>
    </row>
    <row r="417" spans="2:8" ht="13.5" customHeight="1" x14ac:dyDescent="0.2">
      <c r="B417" s="2"/>
      <c r="C417" s="2"/>
      <c r="D417" s="2"/>
      <c r="E417" s="2"/>
      <c r="F417" s="3"/>
      <c r="G417" s="2"/>
      <c r="H417" s="29"/>
    </row>
    <row r="418" spans="2:8" ht="13.5" customHeight="1" x14ac:dyDescent="0.2">
      <c r="B418" s="2"/>
      <c r="C418" s="2"/>
      <c r="D418" s="2"/>
      <c r="E418" s="2"/>
      <c r="F418" s="3"/>
      <c r="G418" s="2"/>
      <c r="H418" s="29"/>
    </row>
    <row r="419" spans="2:8" ht="13.5" customHeight="1" x14ac:dyDescent="0.2">
      <c r="B419" s="2"/>
      <c r="C419" s="2"/>
      <c r="D419" s="2"/>
      <c r="E419" s="2"/>
      <c r="F419" s="3"/>
      <c r="G419" s="2"/>
      <c r="H419" s="29"/>
    </row>
    <row r="420" spans="2:8" ht="13.5" customHeight="1" x14ac:dyDescent="0.2">
      <c r="B420" s="2"/>
      <c r="C420" s="2"/>
      <c r="D420" s="2"/>
      <c r="E420" s="2"/>
      <c r="F420" s="3"/>
      <c r="G420" s="2"/>
      <c r="H420" s="29"/>
    </row>
    <row r="421" spans="2:8" ht="13.5" customHeight="1" x14ac:dyDescent="0.2">
      <c r="B421" s="2"/>
      <c r="C421" s="2"/>
      <c r="D421" s="2"/>
      <c r="E421" s="2"/>
      <c r="F421" s="3"/>
      <c r="G421" s="2"/>
      <c r="H421" s="29"/>
    </row>
    <row r="422" spans="2:8" ht="13.5" customHeight="1" x14ac:dyDescent="0.2">
      <c r="B422" s="2"/>
      <c r="C422" s="2"/>
      <c r="D422" s="2"/>
      <c r="E422" s="2"/>
      <c r="F422" s="3"/>
      <c r="G422" s="2"/>
      <c r="H422" s="29"/>
    </row>
    <row r="423" spans="2:8" ht="13.5" customHeight="1" x14ac:dyDescent="0.2">
      <c r="B423" s="2"/>
      <c r="C423" s="2"/>
      <c r="D423" s="2"/>
      <c r="E423" s="2"/>
      <c r="F423" s="3"/>
      <c r="G423" s="2"/>
      <c r="H423" s="29"/>
    </row>
    <row r="424" spans="2:8" ht="13.5" customHeight="1" x14ac:dyDescent="0.2">
      <c r="B424" s="2"/>
      <c r="C424" s="2"/>
      <c r="D424" s="2"/>
      <c r="E424" s="2"/>
      <c r="F424" s="3"/>
      <c r="G424" s="2"/>
      <c r="H424" s="29"/>
    </row>
    <row r="425" spans="2:8" ht="13.5" customHeight="1" x14ac:dyDescent="0.2">
      <c r="B425" s="2"/>
      <c r="C425" s="2"/>
      <c r="D425" s="2"/>
      <c r="E425" s="2"/>
      <c r="F425" s="3"/>
      <c r="G425" s="2"/>
      <c r="H425" s="29"/>
    </row>
    <row r="426" spans="2:8" ht="13.5" customHeight="1" x14ac:dyDescent="0.2">
      <c r="B426" s="2"/>
      <c r="C426" s="2"/>
      <c r="D426" s="2"/>
      <c r="E426" s="2"/>
      <c r="F426" s="3"/>
      <c r="G426" s="2"/>
      <c r="H426" s="29"/>
    </row>
    <row r="427" spans="2:8" ht="13.5" customHeight="1" x14ac:dyDescent="0.2">
      <c r="B427" s="2"/>
      <c r="C427" s="2"/>
      <c r="D427" s="2"/>
      <c r="E427" s="2"/>
      <c r="F427" s="3"/>
      <c r="G427" s="2"/>
      <c r="H427" s="29"/>
    </row>
    <row r="428" spans="2:8" ht="13.5" customHeight="1" x14ac:dyDescent="0.2">
      <c r="B428" s="2"/>
      <c r="C428" s="2"/>
      <c r="D428" s="2"/>
      <c r="E428" s="2"/>
      <c r="F428" s="3"/>
      <c r="G428" s="2"/>
      <c r="H428" s="29"/>
    </row>
    <row r="429" spans="2:8" ht="13.5" customHeight="1" x14ac:dyDescent="0.2">
      <c r="B429" s="2"/>
      <c r="C429" s="2"/>
      <c r="D429" s="2"/>
      <c r="E429" s="2"/>
      <c r="F429" s="3"/>
      <c r="G429" s="2"/>
      <c r="H429" s="29"/>
    </row>
    <row r="430" spans="2:8" ht="13.5" customHeight="1" x14ac:dyDescent="0.2">
      <c r="B430" s="2"/>
      <c r="C430" s="2"/>
      <c r="D430" s="2"/>
      <c r="E430" s="2"/>
      <c r="F430" s="3"/>
      <c r="G430" s="2"/>
      <c r="H430" s="29"/>
    </row>
    <row r="431" spans="2:8" ht="13.5" customHeight="1" x14ac:dyDescent="0.2">
      <c r="B431" s="2"/>
      <c r="C431" s="2"/>
      <c r="D431" s="2"/>
      <c r="E431" s="2"/>
      <c r="F431" s="3"/>
      <c r="G431" s="2"/>
      <c r="H431" s="29"/>
    </row>
    <row r="432" spans="2:8" ht="13.5" customHeight="1" x14ac:dyDescent="0.2">
      <c r="B432" s="2"/>
      <c r="C432" s="2"/>
      <c r="D432" s="2"/>
      <c r="E432" s="2"/>
      <c r="F432" s="3"/>
      <c r="G432" s="2"/>
      <c r="H432" s="29"/>
    </row>
    <row r="433" spans="2:8" ht="13.5" customHeight="1" x14ac:dyDescent="0.2">
      <c r="B433" s="2"/>
      <c r="C433" s="2"/>
      <c r="D433" s="2"/>
      <c r="E433" s="2"/>
      <c r="F433" s="3"/>
      <c r="G433" s="2"/>
      <c r="H433" s="29"/>
    </row>
    <row r="434" spans="2:8" ht="13.5" customHeight="1" x14ac:dyDescent="0.2">
      <c r="B434" s="2"/>
      <c r="C434" s="2"/>
      <c r="D434" s="2"/>
      <c r="E434" s="2"/>
      <c r="F434" s="3"/>
      <c r="G434" s="2"/>
      <c r="H434" s="29"/>
    </row>
    <row r="435" spans="2:8" ht="13.5" customHeight="1" x14ac:dyDescent="0.2">
      <c r="B435" s="2"/>
      <c r="C435" s="2"/>
      <c r="D435" s="2"/>
      <c r="E435" s="2"/>
      <c r="F435" s="3"/>
      <c r="G435" s="2"/>
      <c r="H435" s="29"/>
    </row>
    <row r="436" spans="2:8" ht="13.5" customHeight="1" x14ac:dyDescent="0.2">
      <c r="B436" s="2"/>
      <c r="C436" s="2"/>
      <c r="D436" s="2"/>
      <c r="E436" s="2"/>
      <c r="F436" s="3"/>
      <c r="G436" s="2"/>
      <c r="H436" s="29"/>
    </row>
    <row r="437" spans="2:8" ht="13.5" customHeight="1" x14ac:dyDescent="0.2">
      <c r="B437" s="2"/>
      <c r="C437" s="2"/>
      <c r="D437" s="2"/>
      <c r="E437" s="2"/>
      <c r="F437" s="3"/>
      <c r="G437" s="2"/>
      <c r="H437" s="29"/>
    </row>
    <row r="438" spans="2:8" ht="13.5" customHeight="1" x14ac:dyDescent="0.2">
      <c r="B438" s="2"/>
      <c r="C438" s="2"/>
      <c r="D438" s="2"/>
      <c r="E438" s="2"/>
      <c r="F438" s="3"/>
      <c r="G438" s="2"/>
      <c r="H438" s="29"/>
    </row>
    <row r="439" spans="2:8" ht="13.5" customHeight="1" x14ac:dyDescent="0.2">
      <c r="B439" s="2"/>
      <c r="C439" s="2"/>
      <c r="D439" s="2"/>
      <c r="E439" s="2"/>
      <c r="F439" s="3"/>
      <c r="G439" s="2"/>
      <c r="H439" s="29"/>
    </row>
    <row r="440" spans="2:8" ht="13.5" customHeight="1" x14ac:dyDescent="0.2">
      <c r="B440" s="2"/>
      <c r="C440" s="2"/>
      <c r="D440" s="2"/>
      <c r="E440" s="2"/>
      <c r="F440" s="3"/>
      <c r="G440" s="2"/>
      <c r="H440" s="29"/>
    </row>
    <row r="441" spans="2:8" ht="13.5" customHeight="1" x14ac:dyDescent="0.2">
      <c r="B441" s="2"/>
      <c r="C441" s="2"/>
      <c r="D441" s="2"/>
      <c r="E441" s="2"/>
      <c r="F441" s="3"/>
      <c r="G441" s="2"/>
      <c r="H441" s="29"/>
    </row>
    <row r="442" spans="2:8" ht="13.5" customHeight="1" x14ac:dyDescent="0.2">
      <c r="B442" s="2"/>
      <c r="C442" s="2"/>
      <c r="D442" s="2"/>
      <c r="E442" s="2"/>
      <c r="F442" s="3"/>
      <c r="G442" s="2"/>
      <c r="H442" s="29"/>
    </row>
    <row r="443" spans="2:8" ht="13.5" customHeight="1" x14ac:dyDescent="0.2">
      <c r="B443" s="2"/>
      <c r="C443" s="2"/>
      <c r="D443" s="2"/>
      <c r="E443" s="2"/>
      <c r="F443" s="3"/>
      <c r="G443" s="2"/>
      <c r="H443" s="29"/>
    </row>
    <row r="444" spans="2:8" ht="13.5" customHeight="1" x14ac:dyDescent="0.2">
      <c r="B444" s="2"/>
      <c r="C444" s="2"/>
      <c r="D444" s="2"/>
      <c r="E444" s="2"/>
      <c r="F444" s="3"/>
      <c r="G444" s="2"/>
      <c r="H444" s="29"/>
    </row>
    <row r="445" spans="2:8" ht="13.5" customHeight="1" x14ac:dyDescent="0.2">
      <c r="B445" s="2"/>
      <c r="C445" s="2"/>
      <c r="D445" s="2"/>
      <c r="E445" s="2"/>
      <c r="F445" s="3"/>
      <c r="G445" s="2"/>
      <c r="H445" s="29"/>
    </row>
    <row r="446" spans="2:8" ht="13.5" customHeight="1" x14ac:dyDescent="0.2">
      <c r="B446" s="2"/>
      <c r="C446" s="2"/>
      <c r="D446" s="2"/>
      <c r="E446" s="2"/>
      <c r="F446" s="3"/>
      <c r="G446" s="2"/>
      <c r="H446" s="29"/>
    </row>
    <row r="447" spans="2:8" ht="13.5" customHeight="1" x14ac:dyDescent="0.2">
      <c r="B447" s="2"/>
      <c r="C447" s="2"/>
      <c r="D447" s="2"/>
      <c r="E447" s="2"/>
      <c r="F447" s="3"/>
      <c r="G447" s="2"/>
      <c r="H447" s="29"/>
    </row>
    <row r="448" spans="2:8" ht="13.5" customHeight="1" x14ac:dyDescent="0.2">
      <c r="B448" s="2"/>
      <c r="C448" s="2"/>
      <c r="D448" s="2"/>
      <c r="E448" s="2"/>
      <c r="F448" s="3"/>
      <c r="G448" s="2"/>
      <c r="H448" s="29"/>
    </row>
    <row r="449" spans="2:8" ht="13.5" customHeight="1" x14ac:dyDescent="0.2">
      <c r="B449" s="2"/>
      <c r="C449" s="2"/>
      <c r="D449" s="2"/>
      <c r="E449" s="2"/>
      <c r="F449" s="3"/>
      <c r="G449" s="2"/>
      <c r="H449" s="29"/>
    </row>
    <row r="450" spans="2:8" ht="13.5" customHeight="1" x14ac:dyDescent="0.2">
      <c r="B450" s="2"/>
      <c r="C450" s="2"/>
      <c r="D450" s="2"/>
      <c r="E450" s="2"/>
      <c r="F450" s="3"/>
      <c r="G450" s="2"/>
      <c r="H450" s="29"/>
    </row>
    <row r="451" spans="2:8" ht="13.5" customHeight="1" x14ac:dyDescent="0.2">
      <c r="B451" s="2"/>
      <c r="C451" s="2"/>
      <c r="D451" s="2"/>
      <c r="E451" s="2"/>
      <c r="F451" s="3"/>
      <c r="G451" s="2"/>
      <c r="H451" s="29"/>
    </row>
    <row r="452" spans="2:8" ht="13.5" customHeight="1" x14ac:dyDescent="0.2">
      <c r="B452" s="2"/>
      <c r="C452" s="2"/>
      <c r="D452" s="2"/>
      <c r="E452" s="2"/>
      <c r="F452" s="3"/>
      <c r="G452" s="2"/>
      <c r="H452" s="29"/>
    </row>
    <row r="453" spans="2:8" ht="13.5" customHeight="1" x14ac:dyDescent="0.2">
      <c r="B453" s="2"/>
      <c r="C453" s="2"/>
      <c r="D453" s="2"/>
      <c r="E453" s="2"/>
      <c r="F453" s="3"/>
      <c r="G453" s="2"/>
      <c r="H453" s="29"/>
    </row>
    <row r="454" spans="2:8" ht="13.5" customHeight="1" x14ac:dyDescent="0.2">
      <c r="B454" s="2"/>
      <c r="C454" s="2"/>
      <c r="D454" s="2"/>
      <c r="E454" s="2"/>
      <c r="F454" s="3"/>
      <c r="G454" s="2"/>
      <c r="H454" s="29"/>
    </row>
    <row r="455" spans="2:8" ht="13.5" customHeight="1" x14ac:dyDescent="0.2">
      <c r="B455" s="2"/>
      <c r="C455" s="2"/>
      <c r="D455" s="2"/>
      <c r="E455" s="2"/>
      <c r="F455" s="3"/>
      <c r="G455" s="2"/>
      <c r="H455" s="29"/>
    </row>
    <row r="456" spans="2:8" ht="13.5" customHeight="1" x14ac:dyDescent="0.2">
      <c r="B456" s="2"/>
      <c r="C456" s="2"/>
      <c r="D456" s="2"/>
      <c r="E456" s="2"/>
      <c r="F456" s="3"/>
      <c r="G456" s="2"/>
      <c r="H456" s="29"/>
    </row>
    <row r="457" spans="2:8" ht="13.5" customHeight="1" x14ac:dyDescent="0.2">
      <c r="B457" s="2"/>
      <c r="C457" s="2"/>
      <c r="D457" s="2"/>
      <c r="E457" s="2"/>
      <c r="F457" s="3"/>
      <c r="G457" s="2"/>
      <c r="H457" s="29"/>
    </row>
    <row r="458" spans="2:8" ht="13.5" customHeight="1" x14ac:dyDescent="0.2">
      <c r="B458" s="2"/>
      <c r="C458" s="2"/>
      <c r="D458" s="2"/>
      <c r="E458" s="2"/>
      <c r="F458" s="3"/>
      <c r="G458" s="2"/>
      <c r="H458" s="29"/>
    </row>
    <row r="459" spans="2:8" ht="13.5" customHeight="1" x14ac:dyDescent="0.2">
      <c r="B459" s="2"/>
      <c r="C459" s="2"/>
      <c r="D459" s="2"/>
      <c r="E459" s="2"/>
      <c r="F459" s="3"/>
      <c r="G459" s="2"/>
      <c r="H459" s="29"/>
    </row>
    <row r="460" spans="2:8" ht="13.5" customHeight="1" x14ac:dyDescent="0.2">
      <c r="B460" s="2"/>
      <c r="C460" s="2"/>
      <c r="D460" s="2"/>
      <c r="E460" s="2"/>
      <c r="F460" s="3"/>
      <c r="G460" s="2"/>
      <c r="H460" s="29"/>
    </row>
    <row r="461" spans="2:8" ht="13.5" customHeight="1" x14ac:dyDescent="0.2">
      <c r="B461" s="2"/>
      <c r="C461" s="2"/>
      <c r="D461" s="2"/>
      <c r="E461" s="2"/>
      <c r="F461" s="3"/>
      <c r="G461" s="2"/>
      <c r="H461" s="29"/>
    </row>
    <row r="462" spans="2:8" ht="13.5" customHeight="1" x14ac:dyDescent="0.2">
      <c r="B462" s="2"/>
      <c r="C462" s="2"/>
      <c r="D462" s="2"/>
      <c r="E462" s="2"/>
      <c r="F462" s="3"/>
      <c r="G462" s="2"/>
      <c r="H462" s="29"/>
    </row>
    <row r="463" spans="2:8" ht="13.5" customHeight="1" x14ac:dyDescent="0.2">
      <c r="B463" s="2"/>
      <c r="C463" s="2"/>
      <c r="D463" s="2"/>
      <c r="E463" s="2"/>
      <c r="F463" s="3"/>
      <c r="G463" s="2"/>
      <c r="H463" s="29"/>
    </row>
    <row r="464" spans="2:8" ht="13.5" customHeight="1" x14ac:dyDescent="0.2">
      <c r="B464" s="2"/>
      <c r="C464" s="2"/>
      <c r="D464" s="2"/>
      <c r="E464" s="2"/>
      <c r="F464" s="3"/>
      <c r="G464" s="2"/>
      <c r="H464" s="29"/>
    </row>
    <row r="465" spans="2:8" ht="13.5" customHeight="1" x14ac:dyDescent="0.2">
      <c r="B465" s="2"/>
      <c r="C465" s="2"/>
      <c r="D465" s="2"/>
      <c r="E465" s="2"/>
      <c r="F465" s="3"/>
      <c r="G465" s="2"/>
      <c r="H465" s="29"/>
    </row>
    <row r="466" spans="2:8" ht="13.5" customHeight="1" x14ac:dyDescent="0.2">
      <c r="B466" s="2"/>
      <c r="C466" s="2"/>
      <c r="D466" s="2"/>
      <c r="E466" s="2"/>
      <c r="F466" s="3"/>
      <c r="G466" s="2"/>
      <c r="H466" s="29"/>
    </row>
    <row r="467" spans="2:8" ht="13.5" customHeight="1" x14ac:dyDescent="0.2">
      <c r="B467" s="2"/>
      <c r="C467" s="2"/>
      <c r="D467" s="2"/>
      <c r="E467" s="2"/>
      <c r="F467" s="3"/>
      <c r="G467" s="2"/>
      <c r="H467" s="29"/>
    </row>
    <row r="468" spans="2:8" ht="13.5" customHeight="1" x14ac:dyDescent="0.2">
      <c r="B468" s="2"/>
      <c r="C468" s="2"/>
      <c r="D468" s="2"/>
      <c r="E468" s="2"/>
      <c r="F468" s="3"/>
      <c r="G468" s="2"/>
      <c r="H468" s="29"/>
    </row>
    <row r="469" spans="2:8" ht="13.5" customHeight="1" x14ac:dyDescent="0.2">
      <c r="B469" s="2"/>
      <c r="C469" s="2"/>
      <c r="D469" s="2"/>
      <c r="E469" s="2"/>
      <c r="F469" s="3"/>
      <c r="G469" s="2"/>
      <c r="H469" s="29"/>
    </row>
    <row r="470" spans="2:8" ht="13.5" customHeight="1" x14ac:dyDescent="0.2">
      <c r="B470" s="2"/>
      <c r="C470" s="2"/>
      <c r="D470" s="2"/>
      <c r="E470" s="2"/>
      <c r="F470" s="3"/>
      <c r="G470" s="2"/>
      <c r="H470" s="29"/>
    </row>
    <row r="471" spans="2:8" ht="13.5" customHeight="1" x14ac:dyDescent="0.2">
      <c r="B471" s="2"/>
      <c r="C471" s="2"/>
      <c r="D471" s="2"/>
      <c r="E471" s="2"/>
      <c r="F471" s="3"/>
      <c r="G471" s="2"/>
      <c r="H471" s="29"/>
    </row>
    <row r="472" spans="2:8" ht="13.5" customHeight="1" x14ac:dyDescent="0.2">
      <c r="B472" s="2"/>
      <c r="C472" s="2"/>
      <c r="D472" s="2"/>
      <c r="E472" s="2"/>
      <c r="F472" s="3"/>
      <c r="G472" s="2"/>
      <c r="H472" s="29"/>
    </row>
    <row r="473" spans="2:8" ht="13.5" customHeight="1" x14ac:dyDescent="0.2">
      <c r="B473" s="2"/>
      <c r="C473" s="2"/>
      <c r="D473" s="2"/>
      <c r="E473" s="2"/>
      <c r="F473" s="3"/>
      <c r="G473" s="2"/>
      <c r="H473" s="29"/>
    </row>
    <row r="474" spans="2:8" ht="13.5" customHeight="1" x14ac:dyDescent="0.2">
      <c r="B474" s="2"/>
      <c r="C474" s="2"/>
      <c r="D474" s="2"/>
      <c r="E474" s="2"/>
      <c r="F474" s="3"/>
      <c r="G474" s="2"/>
      <c r="H474" s="29"/>
    </row>
    <row r="475" spans="2:8" ht="13.5" customHeight="1" x14ac:dyDescent="0.2">
      <c r="B475" s="2"/>
      <c r="C475" s="2"/>
      <c r="D475" s="2"/>
      <c r="E475" s="2"/>
      <c r="F475" s="3"/>
      <c r="G475" s="2"/>
      <c r="H475" s="29"/>
    </row>
    <row r="476" spans="2:8" ht="13.5" customHeight="1" x14ac:dyDescent="0.2">
      <c r="B476" s="2"/>
      <c r="C476" s="2"/>
      <c r="D476" s="2"/>
      <c r="E476" s="2"/>
      <c r="F476" s="3"/>
      <c r="G476" s="2"/>
      <c r="H476" s="29"/>
    </row>
    <row r="477" spans="2:8" ht="13.5" customHeight="1" x14ac:dyDescent="0.2">
      <c r="B477" s="2"/>
      <c r="C477" s="2"/>
      <c r="D477" s="2"/>
      <c r="E477" s="2"/>
      <c r="F477" s="3"/>
      <c r="G477" s="2"/>
      <c r="H477" s="29"/>
    </row>
    <row r="478" spans="2:8" ht="13.5" customHeight="1" x14ac:dyDescent="0.2">
      <c r="B478" s="2"/>
      <c r="C478" s="2"/>
      <c r="D478" s="2"/>
      <c r="E478" s="2"/>
      <c r="F478" s="3"/>
      <c r="G478" s="2"/>
      <c r="H478" s="29"/>
    </row>
    <row r="479" spans="2:8" ht="13.5" customHeight="1" x14ac:dyDescent="0.2">
      <c r="B479" s="2"/>
      <c r="C479" s="2"/>
      <c r="D479" s="2"/>
      <c r="E479" s="2"/>
      <c r="F479" s="3"/>
      <c r="G479" s="2"/>
      <c r="H479" s="29"/>
    </row>
    <row r="480" spans="2:8" ht="13.5" customHeight="1" x14ac:dyDescent="0.2">
      <c r="B480" s="2"/>
      <c r="C480" s="2"/>
      <c r="D480" s="2"/>
      <c r="E480" s="2"/>
      <c r="F480" s="3"/>
      <c r="G480" s="2"/>
      <c r="H480" s="29"/>
    </row>
    <row r="481" spans="2:8" ht="13.5" customHeight="1" x14ac:dyDescent="0.2">
      <c r="B481" s="2"/>
      <c r="C481" s="2"/>
      <c r="D481" s="2"/>
      <c r="E481" s="2"/>
      <c r="F481" s="3"/>
      <c r="G481" s="2"/>
      <c r="H481" s="29"/>
    </row>
    <row r="482" spans="2:8" ht="13.5" customHeight="1" x14ac:dyDescent="0.2">
      <c r="B482" s="2"/>
      <c r="C482" s="2"/>
      <c r="D482" s="2"/>
      <c r="E482" s="2"/>
      <c r="F482" s="3"/>
      <c r="G482" s="2"/>
      <c r="H482" s="29"/>
    </row>
    <row r="483" spans="2:8" ht="13.5" customHeight="1" x14ac:dyDescent="0.2">
      <c r="B483" s="2"/>
      <c r="C483" s="2"/>
      <c r="D483" s="2"/>
      <c r="E483" s="2"/>
      <c r="F483" s="3"/>
      <c r="G483" s="2"/>
      <c r="H483" s="29"/>
    </row>
    <row r="484" spans="2:8" ht="13.5" customHeight="1" x14ac:dyDescent="0.2">
      <c r="B484" s="2"/>
      <c r="C484" s="2"/>
      <c r="D484" s="2"/>
      <c r="E484" s="2"/>
      <c r="F484" s="3"/>
      <c r="G484" s="2"/>
      <c r="H484" s="29"/>
    </row>
    <row r="485" spans="2:8" ht="13.5" customHeight="1" x14ac:dyDescent="0.2">
      <c r="B485" s="2"/>
      <c r="C485" s="2"/>
      <c r="D485" s="2"/>
      <c r="E485" s="2"/>
      <c r="F485" s="3"/>
      <c r="G485" s="2"/>
      <c r="H485" s="29"/>
    </row>
    <row r="486" spans="2:8" ht="13.5" customHeight="1" x14ac:dyDescent="0.2">
      <c r="B486" s="2"/>
      <c r="C486" s="2"/>
      <c r="D486" s="2"/>
      <c r="E486" s="2"/>
      <c r="F486" s="3"/>
      <c r="G486" s="2"/>
      <c r="H486" s="29"/>
    </row>
    <row r="487" spans="2:8" ht="13.5" customHeight="1" x14ac:dyDescent="0.2">
      <c r="B487" s="2"/>
      <c r="C487" s="2"/>
      <c r="D487" s="2"/>
      <c r="E487" s="2"/>
      <c r="F487" s="3"/>
      <c r="G487" s="2"/>
      <c r="H487" s="29"/>
    </row>
    <row r="488" spans="2:8" ht="13.5" customHeight="1" x14ac:dyDescent="0.2">
      <c r="B488" s="2"/>
      <c r="C488" s="2"/>
      <c r="D488" s="2"/>
      <c r="E488" s="2"/>
      <c r="F488" s="3"/>
      <c r="G488" s="2"/>
      <c r="H488" s="29"/>
    </row>
    <row r="489" spans="2:8" ht="13.5" customHeight="1" x14ac:dyDescent="0.2">
      <c r="B489" s="2"/>
      <c r="C489" s="2"/>
      <c r="D489" s="2"/>
      <c r="E489" s="2"/>
      <c r="F489" s="3"/>
      <c r="G489" s="2"/>
      <c r="H489" s="29"/>
    </row>
    <row r="490" spans="2:8" ht="13.5" customHeight="1" x14ac:dyDescent="0.2">
      <c r="B490" s="2"/>
      <c r="C490" s="2"/>
      <c r="D490" s="2"/>
      <c r="E490" s="2"/>
      <c r="F490" s="3"/>
      <c r="G490" s="2"/>
      <c r="H490" s="29"/>
    </row>
    <row r="491" spans="2:8" ht="13.5" customHeight="1" x14ac:dyDescent="0.2">
      <c r="B491" s="2"/>
      <c r="C491" s="2"/>
      <c r="D491" s="2"/>
      <c r="E491" s="2"/>
      <c r="F491" s="3"/>
      <c r="G491" s="2"/>
      <c r="H491" s="29"/>
    </row>
    <row r="492" spans="2:8" ht="13.5" customHeight="1" x14ac:dyDescent="0.2">
      <c r="B492" s="2"/>
      <c r="C492" s="2"/>
      <c r="D492" s="2"/>
      <c r="E492" s="2"/>
      <c r="F492" s="3"/>
      <c r="G492" s="2"/>
      <c r="H492" s="29"/>
    </row>
    <row r="493" spans="2:8" ht="13.5" customHeight="1" x14ac:dyDescent="0.2">
      <c r="B493" s="2"/>
      <c r="C493" s="2"/>
      <c r="D493" s="2"/>
      <c r="E493" s="2"/>
      <c r="F493" s="3"/>
      <c r="G493" s="2"/>
      <c r="H493" s="29"/>
    </row>
    <row r="494" spans="2:8" ht="13.5" customHeight="1" x14ac:dyDescent="0.2">
      <c r="B494" s="2"/>
      <c r="C494" s="2"/>
      <c r="D494" s="2"/>
      <c r="E494" s="2"/>
      <c r="F494" s="3"/>
      <c r="G494" s="2"/>
      <c r="H494" s="29"/>
    </row>
    <row r="495" spans="2:8" ht="13.5" customHeight="1" x14ac:dyDescent="0.2">
      <c r="B495" s="2"/>
      <c r="C495" s="2"/>
      <c r="D495" s="2"/>
      <c r="E495" s="2"/>
      <c r="F495" s="3"/>
      <c r="G495" s="2"/>
      <c r="H495" s="29"/>
    </row>
    <row r="496" spans="2:8" ht="13.5" customHeight="1" x14ac:dyDescent="0.2">
      <c r="B496" s="2"/>
      <c r="C496" s="2"/>
      <c r="D496" s="2"/>
      <c r="E496" s="2"/>
      <c r="F496" s="3"/>
      <c r="G496" s="2"/>
      <c r="H496" s="29"/>
    </row>
    <row r="497" spans="2:8" ht="13.5" customHeight="1" x14ac:dyDescent="0.2">
      <c r="B497" s="2"/>
      <c r="C497" s="2"/>
      <c r="D497" s="2"/>
      <c r="E497" s="2"/>
      <c r="F497" s="3"/>
      <c r="G497" s="2"/>
      <c r="H497" s="29"/>
    </row>
    <row r="498" spans="2:8" ht="13.5" customHeight="1" x14ac:dyDescent="0.2">
      <c r="B498" s="2"/>
      <c r="C498" s="2"/>
      <c r="D498" s="2"/>
      <c r="E498" s="2"/>
      <c r="F498" s="3"/>
      <c r="G498" s="2"/>
      <c r="H498" s="29"/>
    </row>
    <row r="499" spans="2:8" ht="13.5" customHeight="1" x14ac:dyDescent="0.2">
      <c r="B499" s="2"/>
      <c r="C499" s="2"/>
      <c r="D499" s="2"/>
      <c r="E499" s="2"/>
      <c r="F499" s="3"/>
      <c r="G499" s="2"/>
      <c r="H499" s="29"/>
    </row>
    <row r="500" spans="2:8" ht="13.5" customHeight="1" x14ac:dyDescent="0.2">
      <c r="B500" s="2"/>
      <c r="C500" s="2"/>
      <c r="D500" s="2"/>
      <c r="E500" s="2"/>
      <c r="F500" s="3"/>
      <c r="G500" s="2"/>
      <c r="H500" s="29"/>
    </row>
    <row r="501" spans="2:8" ht="13.5" customHeight="1" x14ac:dyDescent="0.2">
      <c r="B501" s="2"/>
      <c r="C501" s="2"/>
      <c r="D501" s="2"/>
      <c r="E501" s="2"/>
      <c r="F501" s="3"/>
      <c r="G501" s="2"/>
      <c r="H501" s="29"/>
    </row>
    <row r="502" spans="2:8" ht="13.5" customHeight="1" x14ac:dyDescent="0.2">
      <c r="B502" s="2"/>
      <c r="C502" s="2"/>
      <c r="D502" s="2"/>
      <c r="E502" s="2"/>
      <c r="F502" s="3"/>
      <c r="G502" s="2"/>
      <c r="H502" s="29"/>
    </row>
    <row r="503" spans="2:8" ht="13.5" customHeight="1" x14ac:dyDescent="0.2">
      <c r="B503" s="2"/>
      <c r="C503" s="2"/>
      <c r="D503" s="2"/>
      <c r="E503" s="2"/>
      <c r="F503" s="3"/>
      <c r="G503" s="2"/>
      <c r="H503" s="29"/>
    </row>
    <row r="504" spans="2:8" ht="13.5" customHeight="1" x14ac:dyDescent="0.2">
      <c r="B504" s="2"/>
      <c r="C504" s="2"/>
      <c r="D504" s="2"/>
      <c r="E504" s="2"/>
      <c r="F504" s="3"/>
      <c r="G504" s="2"/>
      <c r="H504" s="29"/>
    </row>
    <row r="505" spans="2:8" ht="13.5" customHeight="1" x14ac:dyDescent="0.2">
      <c r="B505" s="2"/>
      <c r="C505" s="2"/>
      <c r="D505" s="2"/>
      <c r="E505" s="2"/>
      <c r="F505" s="3"/>
      <c r="G505" s="2"/>
      <c r="H505" s="29"/>
    </row>
    <row r="506" spans="2:8" ht="13.5" customHeight="1" x14ac:dyDescent="0.2">
      <c r="B506" s="2"/>
      <c r="C506" s="2"/>
      <c r="D506" s="2"/>
      <c r="E506" s="2"/>
      <c r="F506" s="3"/>
      <c r="G506" s="2"/>
      <c r="H506" s="29"/>
    </row>
    <row r="507" spans="2:8" ht="13.5" customHeight="1" x14ac:dyDescent="0.2">
      <c r="B507" s="2"/>
      <c r="C507" s="2"/>
      <c r="D507" s="2"/>
      <c r="E507" s="2"/>
      <c r="F507" s="3"/>
      <c r="G507" s="2"/>
      <c r="H507" s="29"/>
    </row>
    <row r="508" spans="2:8" ht="13.5" customHeight="1" x14ac:dyDescent="0.2">
      <c r="B508" s="2"/>
      <c r="C508" s="2"/>
      <c r="D508" s="2"/>
      <c r="E508" s="2"/>
      <c r="F508" s="3"/>
      <c r="G508" s="2"/>
      <c r="H508" s="29"/>
    </row>
    <row r="509" spans="2:8" ht="13.5" customHeight="1" x14ac:dyDescent="0.2">
      <c r="B509" s="2"/>
      <c r="C509" s="2"/>
      <c r="D509" s="2"/>
      <c r="E509" s="2"/>
      <c r="F509" s="3"/>
      <c r="G509" s="2"/>
      <c r="H509" s="29"/>
    </row>
    <row r="510" spans="2:8" ht="13.5" customHeight="1" x14ac:dyDescent="0.2">
      <c r="B510" s="2"/>
      <c r="C510" s="2"/>
      <c r="D510" s="2"/>
      <c r="E510" s="2"/>
      <c r="F510" s="3"/>
      <c r="G510" s="2"/>
      <c r="H510" s="29"/>
    </row>
    <row r="511" spans="2:8" ht="13.5" customHeight="1" x14ac:dyDescent="0.2">
      <c r="B511" s="2"/>
      <c r="C511" s="2"/>
      <c r="D511" s="2"/>
      <c r="E511" s="2"/>
      <c r="F511" s="3"/>
      <c r="G511" s="2"/>
      <c r="H511" s="29"/>
    </row>
    <row r="512" spans="2:8" ht="13.5" customHeight="1" x14ac:dyDescent="0.2">
      <c r="B512" s="2"/>
      <c r="C512" s="2"/>
      <c r="D512" s="2"/>
      <c r="E512" s="2"/>
      <c r="F512" s="3"/>
      <c r="G512" s="2"/>
      <c r="H512" s="29"/>
    </row>
    <row r="513" spans="2:8" ht="13.5" customHeight="1" x14ac:dyDescent="0.2">
      <c r="B513" s="2"/>
      <c r="C513" s="2"/>
      <c r="D513" s="2"/>
      <c r="E513" s="2"/>
      <c r="F513" s="3"/>
      <c r="G513" s="2"/>
      <c r="H513" s="29"/>
    </row>
    <row r="514" spans="2:8" ht="13.5" customHeight="1" x14ac:dyDescent="0.2">
      <c r="B514" s="2"/>
      <c r="C514" s="2"/>
      <c r="D514" s="2"/>
      <c r="E514" s="2"/>
      <c r="F514" s="3"/>
      <c r="G514" s="2"/>
      <c r="H514" s="29"/>
    </row>
    <row r="515" spans="2:8" ht="13.5" customHeight="1" x14ac:dyDescent="0.2">
      <c r="B515" s="2"/>
      <c r="C515" s="2"/>
      <c r="D515" s="2"/>
      <c r="E515" s="2"/>
      <c r="F515" s="3"/>
      <c r="G515" s="2"/>
      <c r="H515" s="29"/>
    </row>
    <row r="516" spans="2:8" ht="13.5" customHeight="1" x14ac:dyDescent="0.2">
      <c r="B516" s="2"/>
      <c r="C516" s="2"/>
      <c r="D516" s="2"/>
      <c r="E516" s="2"/>
      <c r="F516" s="3"/>
      <c r="G516" s="2"/>
      <c r="H516" s="29"/>
    </row>
    <row r="517" spans="2:8" ht="13.5" customHeight="1" x14ac:dyDescent="0.2">
      <c r="B517" s="2"/>
      <c r="C517" s="2"/>
      <c r="D517" s="2"/>
      <c r="E517" s="2"/>
      <c r="F517" s="3"/>
      <c r="G517" s="2"/>
      <c r="H517" s="29"/>
    </row>
    <row r="518" spans="2:8" ht="13.5" customHeight="1" x14ac:dyDescent="0.2">
      <c r="B518" s="2"/>
      <c r="C518" s="2"/>
      <c r="D518" s="2"/>
      <c r="E518" s="2"/>
      <c r="F518" s="3"/>
      <c r="G518" s="2"/>
      <c r="H518" s="29"/>
    </row>
    <row r="519" spans="2:8" ht="13.5" customHeight="1" x14ac:dyDescent="0.2">
      <c r="B519" s="2"/>
      <c r="C519" s="2"/>
      <c r="D519" s="2"/>
      <c r="E519" s="2"/>
      <c r="F519" s="3"/>
      <c r="G519" s="2"/>
      <c r="H519" s="29"/>
    </row>
    <row r="520" spans="2:8" ht="13.5" customHeight="1" x14ac:dyDescent="0.2">
      <c r="B520" s="2"/>
      <c r="C520" s="2"/>
      <c r="D520" s="2"/>
      <c r="E520" s="2"/>
      <c r="F520" s="3"/>
      <c r="G520" s="2"/>
      <c r="H520" s="29"/>
    </row>
    <row r="521" spans="2:8" ht="13.5" customHeight="1" x14ac:dyDescent="0.2">
      <c r="B521" s="2"/>
      <c r="C521" s="2"/>
      <c r="D521" s="2"/>
      <c r="E521" s="2"/>
      <c r="F521" s="3"/>
      <c r="G521" s="2"/>
      <c r="H521" s="29"/>
    </row>
    <row r="522" spans="2:8" ht="13.5" customHeight="1" x14ac:dyDescent="0.2">
      <c r="B522" s="2"/>
      <c r="C522" s="2"/>
      <c r="D522" s="2"/>
      <c r="E522" s="2"/>
      <c r="F522" s="3"/>
      <c r="G522" s="2"/>
      <c r="H522" s="29"/>
    </row>
    <row r="523" spans="2:8" ht="13.5" customHeight="1" x14ac:dyDescent="0.2">
      <c r="B523" s="2"/>
      <c r="C523" s="2"/>
      <c r="D523" s="2"/>
      <c r="E523" s="2"/>
      <c r="F523" s="3"/>
      <c r="G523" s="2"/>
      <c r="H523" s="29"/>
    </row>
    <row r="524" spans="2:8" ht="13.5" customHeight="1" x14ac:dyDescent="0.2">
      <c r="B524" s="2"/>
      <c r="C524" s="2"/>
      <c r="D524" s="2"/>
      <c r="E524" s="2"/>
      <c r="F524" s="3"/>
      <c r="G524" s="2"/>
      <c r="H524" s="29"/>
    </row>
    <row r="525" spans="2:8" ht="13.5" customHeight="1" x14ac:dyDescent="0.2">
      <c r="B525" s="2"/>
      <c r="C525" s="2"/>
      <c r="D525" s="2"/>
      <c r="E525" s="2"/>
      <c r="F525" s="3"/>
      <c r="G525" s="2"/>
      <c r="H525" s="29"/>
    </row>
    <row r="526" spans="2:8" ht="13.5" customHeight="1" x14ac:dyDescent="0.2">
      <c r="B526" s="2"/>
      <c r="C526" s="2"/>
      <c r="D526" s="2"/>
      <c r="E526" s="2"/>
      <c r="F526" s="3"/>
      <c r="G526" s="2"/>
      <c r="H526" s="29"/>
    </row>
    <row r="527" spans="2:8" ht="13.5" customHeight="1" x14ac:dyDescent="0.2">
      <c r="B527" s="2"/>
      <c r="C527" s="2"/>
      <c r="D527" s="2"/>
      <c r="E527" s="2"/>
      <c r="F527" s="3"/>
      <c r="G527" s="2"/>
      <c r="H527" s="29"/>
    </row>
    <row r="528" spans="2:8" ht="13.5" customHeight="1" x14ac:dyDescent="0.2">
      <c r="B528" s="2"/>
      <c r="C528" s="2"/>
      <c r="D528" s="2"/>
      <c r="E528" s="2"/>
      <c r="F528" s="3"/>
      <c r="G528" s="2"/>
      <c r="H528" s="29"/>
    </row>
    <row r="529" spans="2:8" ht="13.5" customHeight="1" x14ac:dyDescent="0.2">
      <c r="B529" s="2"/>
      <c r="C529" s="2"/>
      <c r="D529" s="2"/>
      <c r="E529" s="2"/>
      <c r="F529" s="3"/>
      <c r="G529" s="2"/>
      <c r="H529" s="29"/>
    </row>
    <row r="530" spans="2:8" ht="13.5" customHeight="1" x14ac:dyDescent="0.2">
      <c r="B530" s="2"/>
      <c r="C530" s="2"/>
      <c r="D530" s="2"/>
      <c r="E530" s="2"/>
      <c r="F530" s="3"/>
      <c r="G530" s="2"/>
      <c r="H530" s="29"/>
    </row>
    <row r="531" spans="2:8" ht="13.5" customHeight="1" x14ac:dyDescent="0.2">
      <c r="B531" s="2"/>
      <c r="C531" s="2"/>
      <c r="D531" s="2"/>
      <c r="E531" s="2"/>
      <c r="F531" s="3"/>
      <c r="G531" s="2"/>
      <c r="H531" s="29"/>
    </row>
    <row r="532" spans="2:8" ht="13.5" customHeight="1" x14ac:dyDescent="0.2">
      <c r="B532" s="2"/>
      <c r="C532" s="2"/>
      <c r="D532" s="2"/>
      <c r="E532" s="2"/>
      <c r="F532" s="3"/>
      <c r="G532" s="2"/>
      <c r="H532" s="29"/>
    </row>
    <row r="533" spans="2:8" ht="13.5" customHeight="1" x14ac:dyDescent="0.2">
      <c r="B533" s="2"/>
      <c r="C533" s="2"/>
      <c r="D533" s="2"/>
      <c r="E533" s="2"/>
      <c r="F533" s="3"/>
      <c r="G533" s="2"/>
      <c r="H533" s="29"/>
    </row>
    <row r="534" spans="2:8" ht="13.5" customHeight="1" x14ac:dyDescent="0.2">
      <c r="B534" s="2"/>
      <c r="C534" s="2"/>
      <c r="D534" s="2"/>
      <c r="E534" s="2"/>
      <c r="F534" s="3"/>
      <c r="G534" s="2"/>
      <c r="H534" s="29"/>
    </row>
    <row r="535" spans="2:8" ht="13.5" customHeight="1" x14ac:dyDescent="0.2">
      <c r="B535" s="2"/>
      <c r="C535" s="2"/>
      <c r="D535" s="2"/>
      <c r="E535" s="2"/>
      <c r="F535" s="3"/>
      <c r="G535" s="2"/>
      <c r="H535" s="29"/>
    </row>
    <row r="536" spans="2:8" ht="13.5" customHeight="1" x14ac:dyDescent="0.2">
      <c r="B536" s="2"/>
      <c r="C536" s="2"/>
      <c r="D536" s="2"/>
      <c r="E536" s="2"/>
      <c r="F536" s="3"/>
      <c r="G536" s="2"/>
      <c r="H536" s="29"/>
    </row>
    <row r="537" spans="2:8" ht="13.5" customHeight="1" x14ac:dyDescent="0.2">
      <c r="B537" s="2"/>
      <c r="C537" s="2"/>
      <c r="D537" s="2"/>
      <c r="E537" s="2"/>
      <c r="F537" s="3"/>
      <c r="G537" s="2"/>
      <c r="H537" s="29"/>
    </row>
    <row r="538" spans="2:8" ht="13.5" customHeight="1" x14ac:dyDescent="0.2">
      <c r="B538" s="2"/>
      <c r="C538" s="2"/>
      <c r="D538" s="2"/>
      <c r="E538" s="2"/>
      <c r="F538" s="3"/>
      <c r="G538" s="2"/>
      <c r="H538" s="29"/>
    </row>
    <row r="539" spans="2:8" ht="13.5" customHeight="1" x14ac:dyDescent="0.2">
      <c r="B539" s="2"/>
      <c r="C539" s="2"/>
      <c r="D539" s="2"/>
      <c r="E539" s="2"/>
      <c r="F539" s="3"/>
      <c r="G539" s="2"/>
      <c r="H539" s="29"/>
    </row>
    <row r="540" spans="2:8" ht="13.5" customHeight="1" x14ac:dyDescent="0.2">
      <c r="B540" s="2"/>
      <c r="C540" s="2"/>
      <c r="D540" s="2"/>
      <c r="E540" s="2"/>
      <c r="F540" s="3"/>
      <c r="G540" s="2"/>
      <c r="H540" s="29"/>
    </row>
    <row r="541" spans="2:8" ht="13.5" customHeight="1" x14ac:dyDescent="0.2">
      <c r="B541" s="2"/>
      <c r="C541" s="2"/>
      <c r="D541" s="2"/>
      <c r="E541" s="2"/>
      <c r="F541" s="3"/>
      <c r="G541" s="2"/>
      <c r="H541" s="29"/>
    </row>
    <row r="542" spans="2:8" ht="13.5" customHeight="1" x14ac:dyDescent="0.2">
      <c r="B542" s="2"/>
      <c r="C542" s="2"/>
      <c r="D542" s="2"/>
      <c r="E542" s="2"/>
      <c r="F542" s="3"/>
      <c r="G542" s="2"/>
      <c r="H542" s="29"/>
    </row>
    <row r="543" spans="2:8" ht="13.5" customHeight="1" x14ac:dyDescent="0.2">
      <c r="B543" s="2"/>
      <c r="C543" s="2"/>
      <c r="D543" s="2"/>
      <c r="E543" s="2"/>
      <c r="F543" s="3"/>
      <c r="G543" s="2"/>
      <c r="H543" s="29"/>
    </row>
    <row r="544" spans="2:8" ht="13.5" customHeight="1" x14ac:dyDescent="0.2">
      <c r="B544" s="2"/>
      <c r="C544" s="2"/>
      <c r="D544" s="2"/>
      <c r="E544" s="2"/>
      <c r="F544" s="3"/>
      <c r="G544" s="2"/>
      <c r="H544" s="29"/>
    </row>
    <row r="545" spans="2:8" ht="13.5" customHeight="1" x14ac:dyDescent="0.2">
      <c r="B545" s="2"/>
      <c r="C545" s="2"/>
      <c r="D545" s="2"/>
      <c r="E545" s="2"/>
      <c r="F545" s="3"/>
      <c r="G545" s="2"/>
      <c r="H545" s="29"/>
    </row>
    <row r="546" spans="2:8" ht="13.5" customHeight="1" x14ac:dyDescent="0.2">
      <c r="B546" s="2"/>
      <c r="C546" s="2"/>
      <c r="D546" s="2"/>
      <c r="E546" s="2"/>
      <c r="F546" s="3"/>
      <c r="G546" s="2"/>
      <c r="H546" s="29"/>
    </row>
    <row r="547" spans="2:8" ht="13.5" customHeight="1" x14ac:dyDescent="0.2">
      <c r="B547" s="2"/>
      <c r="C547" s="2"/>
      <c r="D547" s="2"/>
      <c r="E547" s="2"/>
      <c r="F547" s="3"/>
      <c r="G547" s="2"/>
      <c r="H547" s="29"/>
    </row>
    <row r="548" spans="2:8" ht="13.5" customHeight="1" x14ac:dyDescent="0.2">
      <c r="B548" s="2"/>
      <c r="C548" s="2"/>
      <c r="D548" s="2"/>
      <c r="E548" s="2"/>
      <c r="F548" s="3"/>
      <c r="G548" s="2"/>
      <c r="H548" s="29"/>
    </row>
    <row r="549" spans="2:8" ht="13.5" customHeight="1" x14ac:dyDescent="0.2">
      <c r="B549" s="2"/>
      <c r="C549" s="2"/>
      <c r="D549" s="2"/>
      <c r="E549" s="2"/>
      <c r="F549" s="3"/>
      <c r="G549" s="2"/>
      <c r="H549" s="29"/>
    </row>
    <row r="550" spans="2:8" ht="13.5" customHeight="1" x14ac:dyDescent="0.2">
      <c r="B550" s="2"/>
      <c r="C550" s="2"/>
      <c r="D550" s="2"/>
      <c r="E550" s="2"/>
      <c r="F550" s="3"/>
      <c r="G550" s="2"/>
      <c r="H550" s="29"/>
    </row>
    <row r="551" spans="2:8" ht="13.5" customHeight="1" x14ac:dyDescent="0.2">
      <c r="B551" s="2"/>
      <c r="C551" s="2"/>
      <c r="D551" s="2"/>
      <c r="E551" s="2"/>
      <c r="F551" s="3"/>
      <c r="G551" s="2"/>
      <c r="H551" s="29"/>
    </row>
    <row r="552" spans="2:8" ht="13.5" customHeight="1" x14ac:dyDescent="0.2">
      <c r="B552" s="2"/>
      <c r="C552" s="2"/>
      <c r="D552" s="2"/>
      <c r="E552" s="2"/>
      <c r="F552" s="3"/>
      <c r="G552" s="2"/>
      <c r="H552" s="29"/>
    </row>
    <row r="553" spans="2:8" ht="13.5" customHeight="1" x14ac:dyDescent="0.2">
      <c r="B553" s="2"/>
      <c r="C553" s="2"/>
      <c r="D553" s="2"/>
      <c r="E553" s="2"/>
      <c r="F553" s="3"/>
      <c r="G553" s="2"/>
      <c r="H553" s="29"/>
    </row>
    <row r="554" spans="2:8" ht="13.5" customHeight="1" x14ac:dyDescent="0.2">
      <c r="B554" s="2"/>
      <c r="C554" s="2"/>
      <c r="D554" s="2"/>
      <c r="E554" s="2"/>
      <c r="F554" s="3"/>
      <c r="G554" s="2"/>
      <c r="H554" s="29"/>
    </row>
    <row r="555" spans="2:8" ht="13.5" customHeight="1" x14ac:dyDescent="0.2">
      <c r="B555" s="2"/>
      <c r="C555" s="2"/>
      <c r="D555" s="2"/>
      <c r="E555" s="2"/>
      <c r="F555" s="3"/>
      <c r="G555" s="2"/>
      <c r="H555" s="29"/>
    </row>
    <row r="556" spans="2:8" ht="13.5" customHeight="1" x14ac:dyDescent="0.2">
      <c r="B556" s="2"/>
      <c r="C556" s="2"/>
      <c r="D556" s="2"/>
      <c r="E556" s="2"/>
      <c r="F556" s="3"/>
      <c r="G556" s="2"/>
      <c r="H556" s="29"/>
    </row>
    <row r="557" spans="2:8" ht="13.5" customHeight="1" x14ac:dyDescent="0.2">
      <c r="B557" s="2"/>
      <c r="C557" s="2"/>
      <c r="D557" s="2"/>
      <c r="E557" s="2"/>
      <c r="F557" s="3"/>
      <c r="G557" s="2"/>
      <c r="H557" s="29"/>
    </row>
    <row r="558" spans="2:8" ht="13.5" customHeight="1" x14ac:dyDescent="0.2">
      <c r="B558" s="2"/>
      <c r="C558" s="2"/>
      <c r="D558" s="2"/>
      <c r="E558" s="2"/>
      <c r="F558" s="3"/>
      <c r="G558" s="2"/>
      <c r="H558" s="29"/>
    </row>
    <row r="559" spans="2:8" ht="13.5" customHeight="1" x14ac:dyDescent="0.2">
      <c r="B559" s="2"/>
      <c r="C559" s="2"/>
      <c r="D559" s="2"/>
      <c r="E559" s="2"/>
      <c r="F559" s="3"/>
      <c r="G559" s="2"/>
      <c r="H559" s="29"/>
    </row>
    <row r="560" spans="2:8" ht="13.5" customHeight="1" x14ac:dyDescent="0.2">
      <c r="B560" s="2"/>
      <c r="C560" s="2"/>
      <c r="D560" s="2"/>
      <c r="E560" s="2"/>
      <c r="F560" s="3"/>
      <c r="G560" s="2"/>
      <c r="H560" s="29"/>
    </row>
    <row r="561" spans="2:8" ht="13.5" customHeight="1" x14ac:dyDescent="0.2">
      <c r="B561" s="2"/>
      <c r="C561" s="2"/>
      <c r="D561" s="2"/>
      <c r="E561" s="2"/>
      <c r="F561" s="3"/>
      <c r="G561" s="2"/>
      <c r="H561" s="29"/>
    </row>
    <row r="562" spans="2:8" ht="13.5" customHeight="1" x14ac:dyDescent="0.2">
      <c r="B562" s="2"/>
      <c r="C562" s="2"/>
      <c r="D562" s="2"/>
      <c r="E562" s="2"/>
      <c r="F562" s="3"/>
      <c r="G562" s="2"/>
      <c r="H562" s="29"/>
    </row>
    <row r="563" spans="2:8" ht="13.5" customHeight="1" x14ac:dyDescent="0.2">
      <c r="B563" s="2"/>
      <c r="C563" s="2"/>
      <c r="D563" s="2"/>
      <c r="E563" s="2"/>
      <c r="F563" s="3"/>
      <c r="G563" s="2"/>
      <c r="H563" s="29"/>
    </row>
    <row r="564" spans="2:8" ht="13.5" customHeight="1" x14ac:dyDescent="0.2">
      <c r="B564" s="2"/>
      <c r="C564" s="2"/>
      <c r="D564" s="2"/>
      <c r="E564" s="2"/>
      <c r="F564" s="3"/>
      <c r="G564" s="2"/>
      <c r="H564" s="29"/>
    </row>
    <row r="565" spans="2:8" ht="13.5" customHeight="1" x14ac:dyDescent="0.2">
      <c r="B565" s="2"/>
      <c r="C565" s="2"/>
      <c r="D565" s="2"/>
      <c r="E565" s="2"/>
      <c r="F565" s="3"/>
      <c r="G565" s="2"/>
      <c r="H565" s="29"/>
    </row>
    <row r="566" spans="2:8" ht="13.5" customHeight="1" x14ac:dyDescent="0.2">
      <c r="B566" s="2"/>
      <c r="C566" s="2"/>
      <c r="D566" s="2"/>
      <c r="E566" s="2"/>
      <c r="F566" s="3"/>
      <c r="G566" s="2"/>
      <c r="H566" s="29"/>
    </row>
    <row r="567" spans="2:8" ht="13.5" customHeight="1" x14ac:dyDescent="0.2">
      <c r="B567" s="2"/>
      <c r="C567" s="2"/>
      <c r="D567" s="2"/>
      <c r="E567" s="2"/>
      <c r="F567" s="3"/>
      <c r="G567" s="2"/>
      <c r="H567" s="29"/>
    </row>
    <row r="568" spans="2:8" ht="13.5" customHeight="1" x14ac:dyDescent="0.2">
      <c r="B568" s="2"/>
      <c r="C568" s="2"/>
      <c r="D568" s="2"/>
      <c r="E568" s="2"/>
      <c r="F568" s="3"/>
      <c r="G568" s="2"/>
      <c r="H568" s="29"/>
    </row>
    <row r="569" spans="2:8" ht="13.5" customHeight="1" x14ac:dyDescent="0.2">
      <c r="B569" s="2"/>
      <c r="C569" s="2"/>
      <c r="D569" s="2"/>
      <c r="E569" s="2"/>
      <c r="F569" s="3"/>
      <c r="G569" s="2"/>
      <c r="H569" s="29"/>
    </row>
    <row r="570" spans="2:8" ht="13.5" customHeight="1" x14ac:dyDescent="0.2">
      <c r="B570" s="2"/>
      <c r="C570" s="2"/>
      <c r="D570" s="2"/>
      <c r="E570" s="2"/>
      <c r="F570" s="3"/>
      <c r="G570" s="2"/>
      <c r="H570" s="29"/>
    </row>
    <row r="571" spans="2:8" ht="13.5" customHeight="1" x14ac:dyDescent="0.2">
      <c r="B571" s="2"/>
      <c r="C571" s="2"/>
      <c r="D571" s="2"/>
      <c r="E571" s="2"/>
      <c r="F571" s="3"/>
      <c r="G571" s="2"/>
      <c r="H571" s="29"/>
    </row>
    <row r="572" spans="2:8" ht="13.5" customHeight="1" x14ac:dyDescent="0.2">
      <c r="B572" s="2"/>
      <c r="C572" s="2"/>
      <c r="D572" s="2"/>
      <c r="E572" s="2"/>
      <c r="F572" s="3"/>
      <c r="G572" s="2"/>
      <c r="H572" s="29"/>
    </row>
    <row r="573" spans="2:8" ht="13.5" customHeight="1" x14ac:dyDescent="0.2">
      <c r="B573" s="2"/>
      <c r="C573" s="2"/>
      <c r="D573" s="2"/>
      <c r="E573" s="2"/>
      <c r="F573" s="3"/>
      <c r="G573" s="2"/>
      <c r="H573" s="29"/>
    </row>
    <row r="574" spans="2:8" ht="13.5" customHeight="1" x14ac:dyDescent="0.2">
      <c r="B574" s="2"/>
      <c r="C574" s="2"/>
      <c r="D574" s="2"/>
      <c r="E574" s="2"/>
      <c r="F574" s="3"/>
      <c r="G574" s="2"/>
      <c r="H574" s="29"/>
    </row>
    <row r="575" spans="2:8" ht="13.5" customHeight="1" x14ac:dyDescent="0.2">
      <c r="B575" s="2"/>
      <c r="C575" s="2"/>
      <c r="D575" s="2"/>
      <c r="E575" s="2"/>
      <c r="F575" s="3"/>
      <c r="G575" s="2"/>
      <c r="H575" s="29"/>
    </row>
    <row r="576" spans="2:8" ht="13.5" customHeight="1" x14ac:dyDescent="0.2">
      <c r="B576" s="2"/>
      <c r="C576" s="2"/>
      <c r="D576" s="2"/>
      <c r="E576" s="2"/>
      <c r="F576" s="3"/>
      <c r="G576" s="2"/>
      <c r="H576" s="29"/>
    </row>
    <row r="577" spans="2:8" ht="13.5" customHeight="1" x14ac:dyDescent="0.2">
      <c r="B577" s="2"/>
      <c r="C577" s="2"/>
      <c r="D577" s="2"/>
      <c r="E577" s="2"/>
      <c r="F577" s="3"/>
      <c r="G577" s="2"/>
      <c r="H577" s="29"/>
    </row>
    <row r="578" spans="2:8" ht="13.5" customHeight="1" x14ac:dyDescent="0.2">
      <c r="B578" s="2"/>
      <c r="C578" s="2"/>
      <c r="D578" s="2"/>
      <c r="E578" s="2"/>
      <c r="F578" s="3"/>
      <c r="G578" s="2"/>
      <c r="H578" s="29"/>
    </row>
    <row r="579" spans="2:8" ht="13.5" customHeight="1" x14ac:dyDescent="0.2">
      <c r="B579" s="2"/>
      <c r="C579" s="2"/>
      <c r="D579" s="2"/>
      <c r="E579" s="2"/>
      <c r="F579" s="3"/>
      <c r="G579" s="2"/>
      <c r="H579" s="29"/>
    </row>
    <row r="580" spans="2:8" ht="13.5" customHeight="1" x14ac:dyDescent="0.2">
      <c r="B580" s="2"/>
      <c r="C580" s="2"/>
      <c r="D580" s="2"/>
      <c r="E580" s="2"/>
      <c r="F580" s="3"/>
      <c r="G580" s="2"/>
      <c r="H580" s="29"/>
    </row>
    <row r="581" spans="2:8" ht="13.5" customHeight="1" x14ac:dyDescent="0.2">
      <c r="B581" s="2"/>
      <c r="C581" s="2"/>
      <c r="D581" s="2"/>
      <c r="E581" s="2"/>
      <c r="F581" s="3"/>
      <c r="G581" s="2"/>
      <c r="H581" s="29"/>
    </row>
    <row r="582" spans="2:8" ht="13.5" customHeight="1" x14ac:dyDescent="0.2">
      <c r="B582" s="2"/>
      <c r="C582" s="2"/>
      <c r="D582" s="2"/>
      <c r="E582" s="2"/>
      <c r="F582" s="3"/>
      <c r="G582" s="2"/>
      <c r="H582" s="29"/>
    </row>
    <row r="583" spans="2:8" ht="13.5" customHeight="1" x14ac:dyDescent="0.2">
      <c r="B583" s="2"/>
      <c r="C583" s="2"/>
      <c r="D583" s="2"/>
      <c r="E583" s="2"/>
      <c r="F583" s="3"/>
      <c r="G583" s="2"/>
      <c r="H583" s="29"/>
    </row>
    <row r="584" spans="2:8" ht="13.5" customHeight="1" x14ac:dyDescent="0.2">
      <c r="B584" s="2"/>
      <c r="C584" s="2"/>
      <c r="D584" s="2"/>
      <c r="E584" s="2"/>
      <c r="F584" s="3"/>
      <c r="G584" s="2"/>
      <c r="H584" s="29"/>
    </row>
    <row r="585" spans="2:8" ht="13.5" customHeight="1" x14ac:dyDescent="0.2">
      <c r="B585" s="2"/>
      <c r="C585" s="2"/>
      <c r="D585" s="2"/>
      <c r="E585" s="2"/>
      <c r="F585" s="3"/>
      <c r="G585" s="2"/>
      <c r="H585" s="29"/>
    </row>
    <row r="586" spans="2:8" ht="13.5" customHeight="1" x14ac:dyDescent="0.2">
      <c r="B586" s="2"/>
      <c r="C586" s="2"/>
      <c r="D586" s="2"/>
      <c r="E586" s="2"/>
      <c r="F586" s="3"/>
      <c r="G586" s="2"/>
      <c r="H586" s="29"/>
    </row>
    <row r="587" spans="2:8" ht="13.5" customHeight="1" x14ac:dyDescent="0.2">
      <c r="B587" s="2"/>
      <c r="C587" s="2"/>
      <c r="D587" s="2"/>
      <c r="E587" s="2"/>
      <c r="F587" s="3"/>
      <c r="G587" s="2"/>
      <c r="H587" s="29"/>
    </row>
    <row r="588" spans="2:8" ht="13.5" customHeight="1" x14ac:dyDescent="0.2">
      <c r="B588" s="2"/>
      <c r="C588" s="2"/>
      <c r="D588" s="2"/>
      <c r="E588" s="2"/>
      <c r="F588" s="3"/>
      <c r="G588" s="2"/>
      <c r="H588" s="29"/>
    </row>
    <row r="589" spans="2:8" ht="13.5" customHeight="1" x14ac:dyDescent="0.2">
      <c r="B589" s="2"/>
      <c r="C589" s="2"/>
      <c r="D589" s="2"/>
      <c r="E589" s="2"/>
      <c r="F589" s="3"/>
      <c r="G589" s="2"/>
      <c r="H589" s="29"/>
    </row>
    <row r="590" spans="2:8" ht="13.5" customHeight="1" x14ac:dyDescent="0.2">
      <c r="B590" s="2"/>
      <c r="C590" s="2"/>
      <c r="D590" s="2"/>
      <c r="E590" s="2"/>
      <c r="F590" s="3"/>
      <c r="G590" s="2"/>
      <c r="H590" s="29"/>
    </row>
    <row r="591" spans="2:8" ht="13.5" customHeight="1" x14ac:dyDescent="0.2">
      <c r="B591" s="2"/>
      <c r="C591" s="2"/>
      <c r="D591" s="2"/>
      <c r="E591" s="2"/>
      <c r="F591" s="3"/>
      <c r="G591" s="2"/>
      <c r="H591" s="29"/>
    </row>
    <row r="592" spans="2:8" ht="13.5" customHeight="1" x14ac:dyDescent="0.2">
      <c r="B592" s="2"/>
      <c r="C592" s="2"/>
      <c r="D592" s="2"/>
      <c r="E592" s="2"/>
      <c r="F592" s="3"/>
      <c r="G592" s="2"/>
      <c r="H592" s="29"/>
    </row>
    <row r="593" spans="2:8" ht="13.5" customHeight="1" x14ac:dyDescent="0.2">
      <c r="B593" s="2"/>
      <c r="C593" s="2"/>
      <c r="D593" s="2"/>
      <c r="E593" s="2"/>
      <c r="F593" s="3"/>
      <c r="G593" s="2"/>
      <c r="H593" s="29"/>
    </row>
    <row r="594" spans="2:8" ht="13.5" customHeight="1" x14ac:dyDescent="0.2">
      <c r="B594" s="2"/>
      <c r="C594" s="2"/>
      <c r="D594" s="2"/>
      <c r="E594" s="2"/>
      <c r="F594" s="3"/>
      <c r="G594" s="2"/>
      <c r="H594" s="29"/>
    </row>
    <row r="595" spans="2:8" ht="13.5" customHeight="1" x14ac:dyDescent="0.2">
      <c r="B595" s="2"/>
      <c r="C595" s="2"/>
      <c r="D595" s="2"/>
      <c r="E595" s="2"/>
      <c r="F595" s="3"/>
      <c r="G595" s="2"/>
      <c r="H595" s="29"/>
    </row>
    <row r="596" spans="2:8" ht="13.5" customHeight="1" x14ac:dyDescent="0.2">
      <c r="B596" s="2"/>
      <c r="C596" s="2"/>
      <c r="D596" s="2"/>
      <c r="E596" s="2"/>
      <c r="F596" s="3"/>
      <c r="G596" s="2"/>
      <c r="H596" s="29"/>
    </row>
    <row r="597" spans="2:8" ht="13.5" customHeight="1" x14ac:dyDescent="0.2">
      <c r="B597" s="2"/>
      <c r="C597" s="2"/>
      <c r="D597" s="2"/>
      <c r="E597" s="2"/>
      <c r="F597" s="3"/>
      <c r="G597" s="2"/>
      <c r="H597" s="29"/>
    </row>
    <row r="598" spans="2:8" ht="13.5" customHeight="1" x14ac:dyDescent="0.2">
      <c r="B598" s="2"/>
      <c r="C598" s="2"/>
      <c r="D598" s="2"/>
      <c r="E598" s="2"/>
      <c r="F598" s="3"/>
      <c r="G598" s="2"/>
      <c r="H598" s="29"/>
    </row>
    <row r="599" spans="2:8" ht="13.5" customHeight="1" x14ac:dyDescent="0.2">
      <c r="B599" s="2"/>
      <c r="C599" s="2"/>
      <c r="D599" s="2"/>
      <c r="E599" s="2"/>
      <c r="F599" s="3"/>
      <c r="G599" s="2"/>
      <c r="H599" s="29"/>
    </row>
    <row r="600" spans="2:8" ht="13.5" customHeight="1" x14ac:dyDescent="0.2">
      <c r="B600" s="2"/>
      <c r="C600" s="2"/>
      <c r="D600" s="2"/>
      <c r="E600" s="2"/>
      <c r="F600" s="3"/>
      <c r="G600" s="2"/>
      <c r="H600" s="29"/>
    </row>
    <row r="601" spans="2:8" ht="13.5" customHeight="1" x14ac:dyDescent="0.2">
      <c r="B601" s="2"/>
      <c r="C601" s="2"/>
      <c r="D601" s="2"/>
      <c r="E601" s="2"/>
      <c r="F601" s="3"/>
      <c r="G601" s="2"/>
      <c r="H601" s="29"/>
    </row>
    <row r="602" spans="2:8" ht="13.5" customHeight="1" x14ac:dyDescent="0.2">
      <c r="B602" s="2"/>
      <c r="C602" s="2"/>
      <c r="D602" s="2"/>
      <c r="E602" s="2"/>
      <c r="F602" s="3"/>
      <c r="G602" s="2"/>
      <c r="H602" s="29"/>
    </row>
    <row r="603" spans="2:8" ht="13.5" customHeight="1" x14ac:dyDescent="0.2">
      <c r="B603" s="2"/>
      <c r="C603" s="2"/>
      <c r="D603" s="2"/>
      <c r="E603" s="2"/>
      <c r="F603" s="3"/>
      <c r="G603" s="2"/>
      <c r="H603" s="29"/>
    </row>
    <row r="604" spans="2:8" ht="13.5" customHeight="1" x14ac:dyDescent="0.2">
      <c r="B604" s="2"/>
      <c r="C604" s="2"/>
      <c r="D604" s="2"/>
      <c r="E604" s="2"/>
      <c r="F604" s="3"/>
      <c r="G604" s="2"/>
      <c r="H604" s="29"/>
    </row>
    <row r="605" spans="2:8" ht="13.5" customHeight="1" x14ac:dyDescent="0.2">
      <c r="B605" s="2"/>
      <c r="C605" s="2"/>
      <c r="D605" s="2"/>
      <c r="E605" s="2"/>
      <c r="F605" s="3"/>
      <c r="G605" s="2"/>
      <c r="H605" s="29"/>
    </row>
    <row r="606" spans="2:8" ht="13.5" customHeight="1" x14ac:dyDescent="0.2">
      <c r="B606" s="2"/>
      <c r="C606" s="2"/>
      <c r="D606" s="2"/>
      <c r="E606" s="2"/>
      <c r="F606" s="3"/>
      <c r="G606" s="2"/>
      <c r="H606" s="29"/>
    </row>
    <row r="607" spans="2:8" ht="13.5" customHeight="1" x14ac:dyDescent="0.2">
      <c r="B607" s="2"/>
      <c r="C607" s="2"/>
      <c r="D607" s="2"/>
      <c r="E607" s="2"/>
      <c r="F607" s="3"/>
      <c r="G607" s="2"/>
      <c r="H607" s="29"/>
    </row>
    <row r="608" spans="2:8" ht="13.5" customHeight="1" x14ac:dyDescent="0.2">
      <c r="B608" s="2"/>
      <c r="C608" s="2"/>
      <c r="D608" s="2"/>
      <c r="E608" s="2"/>
      <c r="F608" s="3"/>
      <c r="G608" s="2"/>
      <c r="H608" s="29"/>
    </row>
    <row r="609" spans="2:8" ht="13.5" customHeight="1" x14ac:dyDescent="0.2">
      <c r="B609" s="2"/>
      <c r="C609" s="2"/>
      <c r="D609" s="2"/>
      <c r="E609" s="2"/>
      <c r="F609" s="3"/>
      <c r="G609" s="2"/>
      <c r="H609" s="29"/>
    </row>
    <row r="610" spans="2:8" ht="13.5" customHeight="1" x14ac:dyDescent="0.2">
      <c r="B610" s="2"/>
      <c r="C610" s="2"/>
      <c r="D610" s="2"/>
      <c r="E610" s="2"/>
      <c r="F610" s="3"/>
      <c r="G610" s="2"/>
      <c r="H610" s="29"/>
    </row>
    <row r="611" spans="2:8" ht="13.5" customHeight="1" x14ac:dyDescent="0.2">
      <c r="B611" s="2"/>
      <c r="C611" s="2"/>
      <c r="D611" s="2"/>
      <c r="E611" s="2"/>
      <c r="F611" s="3"/>
      <c r="G611" s="2"/>
      <c r="H611" s="29"/>
    </row>
    <row r="612" spans="2:8" ht="13.5" customHeight="1" x14ac:dyDescent="0.2">
      <c r="B612" s="2"/>
      <c r="C612" s="2"/>
      <c r="D612" s="2"/>
      <c r="E612" s="2"/>
      <c r="F612" s="3"/>
      <c r="G612" s="2"/>
      <c r="H612" s="29"/>
    </row>
    <row r="613" spans="2:8" ht="13.5" customHeight="1" x14ac:dyDescent="0.2">
      <c r="B613" s="2"/>
      <c r="C613" s="2"/>
      <c r="D613" s="2"/>
      <c r="E613" s="2"/>
      <c r="F613" s="3"/>
      <c r="G613" s="2"/>
      <c r="H613" s="29"/>
    </row>
    <row r="614" spans="2:8" ht="13.5" customHeight="1" x14ac:dyDescent="0.2">
      <c r="B614" s="2"/>
      <c r="C614" s="2"/>
      <c r="D614" s="2"/>
      <c r="E614" s="2"/>
      <c r="F614" s="3"/>
      <c r="G614" s="2"/>
      <c r="H614" s="29"/>
    </row>
    <row r="615" spans="2:8" ht="13.5" customHeight="1" x14ac:dyDescent="0.2">
      <c r="B615" s="2"/>
      <c r="C615" s="2"/>
      <c r="D615" s="2"/>
      <c r="E615" s="2"/>
      <c r="F615" s="3"/>
      <c r="G615" s="2"/>
      <c r="H615" s="29"/>
    </row>
    <row r="616" spans="2:8" ht="13.5" customHeight="1" x14ac:dyDescent="0.2">
      <c r="B616" s="2"/>
      <c r="C616" s="2"/>
      <c r="D616" s="2"/>
      <c r="E616" s="2"/>
      <c r="F616" s="3"/>
      <c r="G616" s="2"/>
      <c r="H616" s="29"/>
    </row>
    <row r="617" spans="2:8" ht="13.5" customHeight="1" x14ac:dyDescent="0.2">
      <c r="B617" s="2"/>
      <c r="C617" s="2"/>
      <c r="D617" s="2"/>
      <c r="E617" s="2"/>
      <c r="F617" s="3"/>
      <c r="G617" s="2"/>
      <c r="H617" s="29"/>
    </row>
    <row r="618" spans="2:8" ht="13.5" customHeight="1" x14ac:dyDescent="0.2">
      <c r="B618" s="2"/>
      <c r="C618" s="2"/>
      <c r="D618" s="2"/>
      <c r="E618" s="2"/>
      <c r="F618" s="3"/>
      <c r="G618" s="2"/>
      <c r="H618" s="29"/>
    </row>
    <row r="619" spans="2:8" ht="13.5" customHeight="1" x14ac:dyDescent="0.2">
      <c r="B619" s="2"/>
      <c r="C619" s="2"/>
      <c r="D619" s="2"/>
      <c r="E619" s="2"/>
      <c r="F619" s="3"/>
      <c r="G619" s="2"/>
      <c r="H619" s="29"/>
    </row>
    <row r="620" spans="2:8" ht="13.5" customHeight="1" x14ac:dyDescent="0.2">
      <c r="B620" s="2"/>
      <c r="C620" s="2"/>
      <c r="D620" s="2"/>
      <c r="E620" s="2"/>
      <c r="F620" s="3"/>
      <c r="G620" s="2"/>
      <c r="H620" s="29"/>
    </row>
    <row r="621" spans="2:8" ht="13.5" customHeight="1" x14ac:dyDescent="0.2">
      <c r="B621" s="2"/>
      <c r="C621" s="2"/>
      <c r="D621" s="2"/>
      <c r="E621" s="2"/>
      <c r="F621" s="3"/>
      <c r="G621" s="2"/>
      <c r="H621" s="29"/>
    </row>
    <row r="622" spans="2:8" ht="13.5" customHeight="1" x14ac:dyDescent="0.2">
      <c r="B622" s="2"/>
      <c r="C622" s="2"/>
      <c r="D622" s="2"/>
      <c r="E622" s="2"/>
      <c r="F622" s="3"/>
      <c r="G622" s="2"/>
      <c r="H622" s="29"/>
    </row>
    <row r="623" spans="2:8" ht="13.5" customHeight="1" x14ac:dyDescent="0.2">
      <c r="B623" s="2"/>
      <c r="C623" s="2"/>
      <c r="D623" s="2"/>
      <c r="E623" s="2"/>
      <c r="F623" s="3"/>
      <c r="G623" s="2"/>
      <c r="H623" s="29"/>
    </row>
    <row r="624" spans="2:8" ht="13.5" customHeight="1" x14ac:dyDescent="0.2">
      <c r="B624" s="2"/>
      <c r="C624" s="2"/>
      <c r="D624" s="2"/>
      <c r="E624" s="2"/>
      <c r="F624" s="3"/>
      <c r="G624" s="2"/>
      <c r="H624" s="29"/>
    </row>
    <row r="625" spans="2:8" ht="13.5" customHeight="1" x14ac:dyDescent="0.2">
      <c r="B625" s="2"/>
      <c r="C625" s="2"/>
      <c r="D625" s="2"/>
      <c r="E625" s="2"/>
      <c r="F625" s="3"/>
      <c r="G625" s="2"/>
      <c r="H625" s="29"/>
    </row>
    <row r="626" spans="2:8" ht="13.5" customHeight="1" x14ac:dyDescent="0.2">
      <c r="B626" s="2"/>
      <c r="C626" s="2"/>
      <c r="D626" s="2"/>
      <c r="E626" s="2"/>
      <c r="F626" s="3"/>
      <c r="G626" s="2"/>
      <c r="H626" s="29"/>
    </row>
    <row r="627" spans="2:8" ht="13.5" customHeight="1" x14ac:dyDescent="0.2">
      <c r="B627" s="2"/>
      <c r="C627" s="2"/>
      <c r="D627" s="2"/>
      <c r="E627" s="2"/>
      <c r="F627" s="3"/>
      <c r="G627" s="2"/>
      <c r="H627" s="29"/>
    </row>
    <row r="628" spans="2:8" ht="13.5" customHeight="1" x14ac:dyDescent="0.2">
      <c r="B628" s="2"/>
      <c r="C628" s="2"/>
      <c r="D628" s="2"/>
      <c r="E628" s="2"/>
      <c r="F628" s="3"/>
      <c r="G628" s="2"/>
      <c r="H628" s="29"/>
    </row>
    <row r="629" spans="2:8" ht="13.5" customHeight="1" x14ac:dyDescent="0.2">
      <c r="B629" s="2"/>
      <c r="C629" s="2"/>
      <c r="D629" s="2"/>
      <c r="E629" s="2"/>
      <c r="F629" s="3"/>
      <c r="G629" s="2"/>
      <c r="H629" s="29"/>
    </row>
    <row r="630" spans="2:8" ht="13.5" customHeight="1" x14ac:dyDescent="0.2">
      <c r="B630" s="2"/>
      <c r="C630" s="2"/>
      <c r="D630" s="2"/>
      <c r="E630" s="2"/>
      <c r="F630" s="3"/>
      <c r="G630" s="2"/>
      <c r="H630" s="29"/>
    </row>
    <row r="631" spans="2:8" ht="13.5" customHeight="1" x14ac:dyDescent="0.2">
      <c r="B631" s="2"/>
      <c r="C631" s="2"/>
      <c r="D631" s="2"/>
      <c r="E631" s="2"/>
      <c r="F631" s="3"/>
      <c r="G631" s="2"/>
      <c r="H631" s="29"/>
    </row>
    <row r="632" spans="2:8" ht="13.5" customHeight="1" x14ac:dyDescent="0.2">
      <c r="B632" s="2"/>
      <c r="C632" s="2"/>
      <c r="D632" s="2"/>
      <c r="E632" s="2"/>
      <c r="F632" s="3"/>
      <c r="G632" s="2"/>
      <c r="H632" s="29"/>
    </row>
    <row r="633" spans="2:8" ht="13.5" customHeight="1" x14ac:dyDescent="0.2">
      <c r="B633" s="2"/>
      <c r="C633" s="2"/>
      <c r="D633" s="2"/>
      <c r="E633" s="2"/>
      <c r="F633" s="3"/>
      <c r="G633" s="2"/>
      <c r="H633" s="29"/>
    </row>
    <row r="634" spans="2:8" ht="13.5" customHeight="1" x14ac:dyDescent="0.2">
      <c r="B634" s="2"/>
      <c r="C634" s="2"/>
      <c r="D634" s="2"/>
      <c r="E634" s="2"/>
      <c r="F634" s="3"/>
      <c r="G634" s="2"/>
      <c r="H634" s="29"/>
    </row>
    <row r="635" spans="2:8" ht="13.5" customHeight="1" x14ac:dyDescent="0.2">
      <c r="B635" s="2"/>
      <c r="C635" s="2"/>
      <c r="D635" s="2"/>
      <c r="E635" s="2"/>
      <c r="F635" s="3"/>
      <c r="G635" s="2"/>
      <c r="H635" s="29"/>
    </row>
    <row r="636" spans="2:8" ht="13.5" customHeight="1" x14ac:dyDescent="0.2">
      <c r="B636" s="2"/>
      <c r="C636" s="2"/>
      <c r="D636" s="2"/>
      <c r="E636" s="2"/>
      <c r="F636" s="3"/>
      <c r="G636" s="2"/>
      <c r="H636" s="29"/>
    </row>
    <row r="637" spans="2:8" ht="13.5" customHeight="1" x14ac:dyDescent="0.2">
      <c r="B637" s="2"/>
      <c r="C637" s="2"/>
      <c r="D637" s="2"/>
      <c r="E637" s="2"/>
      <c r="F637" s="3"/>
      <c r="G637" s="2"/>
      <c r="H637" s="29"/>
    </row>
    <row r="638" spans="2:8" ht="13.5" customHeight="1" x14ac:dyDescent="0.2">
      <c r="B638" s="2"/>
      <c r="C638" s="2"/>
      <c r="D638" s="2"/>
      <c r="E638" s="2"/>
      <c r="F638" s="3"/>
      <c r="G638" s="2"/>
      <c r="H638" s="29"/>
    </row>
    <row r="639" spans="2:8" ht="13.5" customHeight="1" x14ac:dyDescent="0.2">
      <c r="B639" s="2"/>
      <c r="C639" s="2"/>
      <c r="D639" s="2"/>
      <c r="E639" s="2"/>
      <c r="F639" s="3"/>
      <c r="G639" s="2"/>
      <c r="H639" s="29"/>
    </row>
    <row r="640" spans="2:8" ht="13.5" customHeight="1" x14ac:dyDescent="0.2">
      <c r="B640" s="2"/>
      <c r="C640" s="2"/>
      <c r="D640" s="2"/>
      <c r="E640" s="2"/>
      <c r="F640" s="3"/>
      <c r="G640" s="2"/>
      <c r="H640" s="29"/>
    </row>
    <row r="641" spans="2:8" ht="13.5" customHeight="1" x14ac:dyDescent="0.2">
      <c r="B641" s="2"/>
      <c r="C641" s="2"/>
      <c r="D641" s="2"/>
      <c r="E641" s="2"/>
      <c r="F641" s="3"/>
      <c r="G641" s="2"/>
      <c r="H641" s="29"/>
    </row>
    <row r="642" spans="2:8" ht="13.5" customHeight="1" x14ac:dyDescent="0.2">
      <c r="B642" s="2"/>
      <c r="C642" s="2"/>
      <c r="D642" s="2"/>
      <c r="E642" s="2"/>
      <c r="F642" s="3"/>
      <c r="G642" s="2"/>
      <c r="H642" s="29"/>
    </row>
    <row r="643" spans="2:8" ht="13.5" customHeight="1" x14ac:dyDescent="0.2">
      <c r="B643" s="2"/>
      <c r="C643" s="2"/>
      <c r="D643" s="2"/>
      <c r="E643" s="2"/>
      <c r="F643" s="3"/>
      <c r="G643" s="2"/>
      <c r="H643" s="29"/>
    </row>
    <row r="644" spans="2:8" ht="13.5" customHeight="1" x14ac:dyDescent="0.2">
      <c r="B644" s="2"/>
      <c r="C644" s="2"/>
      <c r="D644" s="2"/>
      <c r="E644" s="2"/>
      <c r="F644" s="3"/>
      <c r="G644" s="2"/>
      <c r="H644" s="29"/>
    </row>
    <row r="645" spans="2:8" ht="13.5" customHeight="1" x14ac:dyDescent="0.2">
      <c r="B645" s="2"/>
      <c r="C645" s="2"/>
      <c r="D645" s="2"/>
      <c r="E645" s="2"/>
      <c r="F645" s="3"/>
      <c r="G645" s="2"/>
      <c r="H645" s="29"/>
    </row>
    <row r="646" spans="2:8" ht="13.5" customHeight="1" x14ac:dyDescent="0.2">
      <c r="B646" s="2"/>
      <c r="C646" s="2"/>
      <c r="D646" s="2"/>
      <c r="E646" s="2"/>
      <c r="F646" s="3"/>
      <c r="G646" s="2"/>
      <c r="H646" s="29"/>
    </row>
    <row r="647" spans="2:8" ht="13.5" customHeight="1" x14ac:dyDescent="0.2">
      <c r="B647" s="2"/>
      <c r="C647" s="2"/>
      <c r="D647" s="2"/>
      <c r="E647" s="2"/>
      <c r="F647" s="3"/>
      <c r="G647" s="2"/>
      <c r="H647" s="29"/>
    </row>
    <row r="648" spans="2:8" ht="13.5" customHeight="1" x14ac:dyDescent="0.2">
      <c r="B648" s="2"/>
      <c r="C648" s="2"/>
      <c r="D648" s="2"/>
      <c r="E648" s="2"/>
      <c r="F648" s="3"/>
      <c r="G648" s="2"/>
      <c r="H648" s="29"/>
    </row>
    <row r="649" spans="2:8" ht="13.5" customHeight="1" x14ac:dyDescent="0.2">
      <c r="B649" s="2"/>
      <c r="C649" s="2"/>
      <c r="D649" s="2"/>
      <c r="E649" s="2"/>
      <c r="F649" s="3"/>
      <c r="G649" s="2"/>
      <c r="H649" s="29"/>
    </row>
    <row r="650" spans="2:8" ht="13.5" customHeight="1" x14ac:dyDescent="0.2">
      <c r="B650" s="2"/>
      <c r="C650" s="2"/>
      <c r="D650" s="2"/>
      <c r="E650" s="2"/>
      <c r="F650" s="3"/>
      <c r="G650" s="2"/>
      <c r="H650" s="29"/>
    </row>
    <row r="651" spans="2:8" ht="13.5" customHeight="1" x14ac:dyDescent="0.2">
      <c r="B651" s="2"/>
      <c r="C651" s="2"/>
      <c r="D651" s="2"/>
      <c r="E651" s="2"/>
      <c r="F651" s="3"/>
      <c r="G651" s="2"/>
      <c r="H651" s="29"/>
    </row>
    <row r="652" spans="2:8" ht="13.5" customHeight="1" x14ac:dyDescent="0.2">
      <c r="B652" s="2"/>
      <c r="C652" s="2"/>
      <c r="D652" s="2"/>
      <c r="E652" s="2"/>
      <c r="F652" s="3"/>
      <c r="G652" s="2"/>
      <c r="H652" s="29"/>
    </row>
    <row r="653" spans="2:8" ht="13.5" customHeight="1" x14ac:dyDescent="0.2">
      <c r="B653" s="2"/>
      <c r="C653" s="2"/>
      <c r="D653" s="2"/>
      <c r="E653" s="2"/>
      <c r="F653" s="3"/>
      <c r="G653" s="2"/>
      <c r="H653" s="29"/>
    </row>
    <row r="654" spans="2:8" ht="13.5" customHeight="1" x14ac:dyDescent="0.2">
      <c r="B654" s="2"/>
      <c r="C654" s="2"/>
      <c r="D654" s="2"/>
      <c r="E654" s="2"/>
      <c r="F654" s="3"/>
      <c r="G654" s="2"/>
      <c r="H654" s="29"/>
    </row>
    <row r="655" spans="2:8" ht="13.5" customHeight="1" x14ac:dyDescent="0.2">
      <c r="B655" s="2"/>
      <c r="C655" s="2"/>
      <c r="D655" s="2"/>
      <c r="E655" s="2"/>
      <c r="F655" s="3"/>
      <c r="G655" s="2"/>
      <c r="H655" s="29"/>
    </row>
    <row r="656" spans="2:8" ht="13.5" customHeight="1" x14ac:dyDescent="0.2">
      <c r="B656" s="2"/>
      <c r="C656" s="2"/>
      <c r="D656" s="2"/>
      <c r="E656" s="2"/>
      <c r="F656" s="3"/>
      <c r="G656" s="2"/>
      <c r="H656" s="29"/>
    </row>
    <row r="657" spans="2:8" ht="13.5" customHeight="1" x14ac:dyDescent="0.2">
      <c r="B657" s="2"/>
      <c r="C657" s="2"/>
      <c r="D657" s="2"/>
      <c r="E657" s="2"/>
      <c r="F657" s="3"/>
      <c r="G657" s="2"/>
      <c r="H657" s="29"/>
    </row>
    <row r="658" spans="2:8" ht="13.5" customHeight="1" x14ac:dyDescent="0.2">
      <c r="B658" s="2"/>
      <c r="C658" s="2"/>
      <c r="D658" s="2"/>
      <c r="E658" s="2"/>
      <c r="F658" s="3"/>
      <c r="G658" s="2"/>
      <c r="H658" s="29"/>
    </row>
    <row r="659" spans="2:8" ht="13.5" customHeight="1" x14ac:dyDescent="0.2">
      <c r="B659" s="2"/>
      <c r="C659" s="2"/>
      <c r="D659" s="2"/>
      <c r="E659" s="2"/>
      <c r="F659" s="3"/>
      <c r="G659" s="2"/>
      <c r="H659" s="29"/>
    </row>
    <row r="660" spans="2:8" ht="13.5" customHeight="1" x14ac:dyDescent="0.2">
      <c r="B660" s="2"/>
      <c r="C660" s="2"/>
      <c r="D660" s="2"/>
      <c r="E660" s="2"/>
      <c r="F660" s="3"/>
      <c r="G660" s="2"/>
      <c r="H660" s="29"/>
    </row>
    <row r="661" spans="2:8" ht="13.5" customHeight="1" x14ac:dyDescent="0.2">
      <c r="B661" s="2"/>
      <c r="C661" s="2"/>
      <c r="D661" s="2"/>
      <c r="E661" s="2"/>
      <c r="F661" s="3"/>
      <c r="G661" s="2"/>
      <c r="H661" s="29"/>
    </row>
    <row r="662" spans="2:8" ht="13.5" customHeight="1" x14ac:dyDescent="0.2">
      <c r="B662" s="2"/>
      <c r="C662" s="2"/>
      <c r="D662" s="2"/>
      <c r="E662" s="2"/>
      <c r="F662" s="3"/>
      <c r="G662" s="2"/>
      <c r="H662" s="29"/>
    </row>
    <row r="663" spans="2:8" ht="13.5" customHeight="1" x14ac:dyDescent="0.2">
      <c r="B663" s="2"/>
      <c r="C663" s="2"/>
      <c r="D663" s="2"/>
      <c r="E663" s="2"/>
      <c r="F663" s="3"/>
      <c r="G663" s="2"/>
      <c r="H663" s="29"/>
    </row>
    <row r="664" spans="2:8" ht="13.5" customHeight="1" x14ac:dyDescent="0.2">
      <c r="B664" s="2"/>
      <c r="C664" s="2"/>
      <c r="D664" s="2"/>
      <c r="E664" s="2"/>
      <c r="F664" s="3"/>
      <c r="G664" s="2"/>
      <c r="H664" s="29"/>
    </row>
    <row r="665" spans="2:8" ht="13.5" customHeight="1" x14ac:dyDescent="0.2">
      <c r="B665" s="2"/>
      <c r="C665" s="2"/>
      <c r="D665" s="2"/>
      <c r="E665" s="2"/>
      <c r="F665" s="3"/>
      <c r="G665" s="2"/>
      <c r="H665" s="29"/>
    </row>
    <row r="666" spans="2:8" ht="13.5" customHeight="1" x14ac:dyDescent="0.2">
      <c r="B666" s="2"/>
      <c r="C666" s="2"/>
      <c r="D666" s="2"/>
      <c r="E666" s="2"/>
      <c r="F666" s="3"/>
      <c r="G666" s="2"/>
      <c r="H666" s="29"/>
    </row>
    <row r="667" spans="2:8" ht="13.5" customHeight="1" x14ac:dyDescent="0.2">
      <c r="B667" s="2"/>
      <c r="C667" s="2"/>
      <c r="D667" s="2"/>
      <c r="E667" s="2"/>
      <c r="F667" s="3"/>
      <c r="G667" s="2"/>
      <c r="H667" s="29"/>
    </row>
    <row r="668" spans="2:8" ht="13.5" customHeight="1" x14ac:dyDescent="0.2">
      <c r="B668" s="2"/>
      <c r="C668" s="2"/>
      <c r="D668" s="2"/>
      <c r="E668" s="2"/>
      <c r="F668" s="3"/>
      <c r="G668" s="2"/>
      <c r="H668" s="29"/>
    </row>
    <row r="669" spans="2:8" ht="13.5" customHeight="1" x14ac:dyDescent="0.2">
      <c r="B669" s="2"/>
      <c r="C669" s="2"/>
      <c r="D669" s="2"/>
      <c r="E669" s="2"/>
      <c r="F669" s="3"/>
      <c r="G669" s="2"/>
      <c r="H669" s="29"/>
    </row>
    <row r="670" spans="2:8" ht="13.5" customHeight="1" x14ac:dyDescent="0.2">
      <c r="B670" s="2"/>
      <c r="C670" s="2"/>
      <c r="D670" s="2"/>
      <c r="E670" s="2"/>
      <c r="F670" s="3"/>
      <c r="G670" s="2"/>
      <c r="H670" s="29"/>
    </row>
    <row r="671" spans="2:8" ht="13.5" customHeight="1" x14ac:dyDescent="0.2">
      <c r="B671" s="2"/>
      <c r="C671" s="2"/>
      <c r="D671" s="2"/>
      <c r="E671" s="2"/>
      <c r="F671" s="3"/>
      <c r="G671" s="2"/>
      <c r="H671" s="29"/>
    </row>
    <row r="672" spans="2:8" ht="13.5" customHeight="1" x14ac:dyDescent="0.2">
      <c r="B672" s="2"/>
      <c r="C672" s="2"/>
      <c r="D672" s="2"/>
      <c r="E672" s="2"/>
      <c r="F672" s="3"/>
      <c r="G672" s="2"/>
      <c r="H672" s="29"/>
    </row>
    <row r="673" spans="2:8" ht="13.5" customHeight="1" x14ac:dyDescent="0.2">
      <c r="B673" s="2"/>
      <c r="C673" s="2"/>
      <c r="D673" s="2"/>
      <c r="E673" s="2"/>
      <c r="F673" s="3"/>
      <c r="G673" s="2"/>
      <c r="H673" s="29"/>
    </row>
    <row r="674" spans="2:8" ht="13.5" customHeight="1" x14ac:dyDescent="0.2">
      <c r="B674" s="2"/>
      <c r="C674" s="2"/>
      <c r="D674" s="2"/>
      <c r="E674" s="2"/>
      <c r="F674" s="3"/>
      <c r="G674" s="2"/>
      <c r="H674" s="29"/>
    </row>
    <row r="675" spans="2:8" ht="13.5" customHeight="1" x14ac:dyDescent="0.2">
      <c r="B675" s="2"/>
      <c r="C675" s="2"/>
      <c r="D675" s="2"/>
      <c r="E675" s="2"/>
      <c r="F675" s="3"/>
      <c r="G675" s="2"/>
      <c r="H675" s="29"/>
    </row>
    <row r="676" spans="2:8" ht="13.5" customHeight="1" x14ac:dyDescent="0.2">
      <c r="B676" s="2"/>
      <c r="C676" s="2"/>
      <c r="D676" s="2"/>
      <c r="E676" s="2"/>
      <c r="F676" s="3"/>
      <c r="G676" s="2"/>
      <c r="H676" s="29"/>
    </row>
    <row r="677" spans="2:8" ht="13.5" customHeight="1" x14ac:dyDescent="0.2">
      <c r="B677" s="2"/>
      <c r="C677" s="2"/>
      <c r="D677" s="2"/>
      <c r="E677" s="2"/>
      <c r="F677" s="3"/>
      <c r="G677" s="2"/>
      <c r="H677" s="29"/>
    </row>
    <row r="678" spans="2:8" ht="13.5" customHeight="1" x14ac:dyDescent="0.2">
      <c r="B678" s="2"/>
      <c r="C678" s="2"/>
      <c r="D678" s="2"/>
      <c r="E678" s="2"/>
      <c r="F678" s="3"/>
      <c r="G678" s="2"/>
      <c r="H678" s="29"/>
    </row>
    <row r="679" spans="2:8" ht="13.5" customHeight="1" x14ac:dyDescent="0.2">
      <c r="B679" s="2"/>
      <c r="C679" s="2"/>
      <c r="D679" s="2"/>
      <c r="E679" s="2"/>
      <c r="F679" s="3"/>
      <c r="G679" s="2"/>
      <c r="H679" s="29"/>
    </row>
    <row r="680" spans="2:8" ht="13.5" customHeight="1" x14ac:dyDescent="0.2">
      <c r="B680" s="2"/>
      <c r="C680" s="2"/>
      <c r="D680" s="2"/>
      <c r="E680" s="2"/>
      <c r="F680" s="3"/>
      <c r="G680" s="2"/>
      <c r="H680" s="29"/>
    </row>
    <row r="681" spans="2:8" ht="13.5" customHeight="1" x14ac:dyDescent="0.2">
      <c r="B681" s="2"/>
      <c r="C681" s="2"/>
      <c r="D681" s="2"/>
      <c r="E681" s="2"/>
      <c r="F681" s="3"/>
      <c r="G681" s="2"/>
      <c r="H681" s="29"/>
    </row>
    <row r="682" spans="2:8" ht="13.5" customHeight="1" x14ac:dyDescent="0.2">
      <c r="B682" s="2"/>
      <c r="C682" s="2"/>
      <c r="D682" s="2"/>
      <c r="E682" s="2"/>
      <c r="F682" s="3"/>
      <c r="G682" s="2"/>
      <c r="H682" s="29"/>
    </row>
    <row r="683" spans="2:8" ht="13.5" customHeight="1" x14ac:dyDescent="0.2">
      <c r="B683" s="2"/>
      <c r="C683" s="2"/>
      <c r="D683" s="2"/>
      <c r="E683" s="2"/>
      <c r="F683" s="3"/>
      <c r="G683" s="2"/>
      <c r="H683" s="29"/>
    </row>
    <row r="684" spans="2:8" ht="13.5" customHeight="1" x14ac:dyDescent="0.2">
      <c r="B684" s="2"/>
      <c r="C684" s="2"/>
      <c r="D684" s="2"/>
      <c r="E684" s="2"/>
      <c r="F684" s="3"/>
      <c r="G684" s="2"/>
      <c r="H684" s="29"/>
    </row>
    <row r="685" spans="2:8" ht="13.5" customHeight="1" x14ac:dyDescent="0.2">
      <c r="B685" s="2"/>
      <c r="C685" s="2"/>
      <c r="D685" s="2"/>
      <c r="E685" s="2"/>
      <c r="F685" s="3"/>
      <c r="G685" s="2"/>
      <c r="H685" s="29"/>
    </row>
    <row r="686" spans="2:8" ht="13.5" customHeight="1" x14ac:dyDescent="0.2">
      <c r="B686" s="2"/>
      <c r="C686" s="2"/>
      <c r="D686" s="2"/>
      <c r="E686" s="2"/>
      <c r="F686" s="3"/>
      <c r="G686" s="2"/>
      <c r="H686" s="29"/>
    </row>
    <row r="687" spans="2:8" ht="13.5" customHeight="1" x14ac:dyDescent="0.2">
      <c r="B687" s="2"/>
      <c r="C687" s="2"/>
      <c r="D687" s="2"/>
      <c r="E687" s="2"/>
      <c r="F687" s="3"/>
      <c r="G687" s="2"/>
      <c r="H687" s="29"/>
    </row>
    <row r="688" spans="2:8" ht="13.5" customHeight="1" x14ac:dyDescent="0.2">
      <c r="B688" s="2"/>
      <c r="C688" s="2"/>
      <c r="D688" s="2"/>
      <c r="E688" s="2"/>
      <c r="F688" s="3"/>
      <c r="G688" s="2"/>
      <c r="H688" s="29"/>
    </row>
    <row r="689" spans="2:8" ht="13.5" customHeight="1" x14ac:dyDescent="0.2">
      <c r="B689" s="2"/>
      <c r="C689" s="2"/>
      <c r="D689" s="2"/>
      <c r="E689" s="2"/>
      <c r="F689" s="3"/>
      <c r="G689" s="2"/>
      <c r="H689" s="29"/>
    </row>
    <row r="690" spans="2:8" ht="13.5" customHeight="1" x14ac:dyDescent="0.2">
      <c r="B690" s="2"/>
      <c r="C690" s="2"/>
      <c r="D690" s="2"/>
      <c r="E690" s="2"/>
      <c r="F690" s="3"/>
      <c r="G690" s="2"/>
      <c r="H690" s="29"/>
    </row>
    <row r="691" spans="2:8" ht="13.5" customHeight="1" x14ac:dyDescent="0.2">
      <c r="B691" s="2"/>
      <c r="C691" s="2"/>
      <c r="D691" s="2"/>
      <c r="E691" s="2"/>
      <c r="F691" s="3"/>
      <c r="G691" s="2"/>
      <c r="H691" s="29"/>
    </row>
    <row r="692" spans="2:8" ht="13.5" customHeight="1" x14ac:dyDescent="0.2">
      <c r="B692" s="2"/>
      <c r="C692" s="2"/>
      <c r="D692" s="2"/>
      <c r="E692" s="2"/>
      <c r="F692" s="3"/>
      <c r="G692" s="2"/>
      <c r="H692" s="29"/>
    </row>
    <row r="693" spans="2:8" ht="13.5" customHeight="1" x14ac:dyDescent="0.2">
      <c r="B693" s="2"/>
      <c r="C693" s="2"/>
      <c r="D693" s="2"/>
      <c r="E693" s="2"/>
      <c r="F693" s="3"/>
      <c r="G693" s="2"/>
      <c r="H693" s="29"/>
    </row>
    <row r="694" spans="2:8" ht="13.5" customHeight="1" x14ac:dyDescent="0.2">
      <c r="B694" s="2"/>
      <c r="C694" s="2"/>
      <c r="D694" s="2"/>
      <c r="E694" s="2"/>
      <c r="F694" s="3"/>
      <c r="G694" s="2"/>
      <c r="H694" s="29"/>
    </row>
    <row r="695" spans="2:8" ht="13.5" customHeight="1" x14ac:dyDescent="0.2">
      <c r="B695" s="2"/>
      <c r="C695" s="2"/>
      <c r="D695" s="2"/>
      <c r="E695" s="2"/>
      <c r="F695" s="3"/>
      <c r="G695" s="2"/>
      <c r="H695" s="29"/>
    </row>
    <row r="696" spans="2:8" ht="13.5" customHeight="1" x14ac:dyDescent="0.2">
      <c r="B696" s="2"/>
      <c r="C696" s="2"/>
      <c r="D696" s="2"/>
      <c r="E696" s="2"/>
      <c r="F696" s="3"/>
      <c r="G696" s="2"/>
      <c r="H696" s="29"/>
    </row>
    <row r="697" spans="2:8" ht="13.5" customHeight="1" x14ac:dyDescent="0.2">
      <c r="B697" s="2"/>
      <c r="C697" s="2"/>
      <c r="D697" s="2"/>
      <c r="E697" s="2"/>
      <c r="F697" s="3"/>
      <c r="G697" s="2"/>
      <c r="H697" s="29"/>
    </row>
    <row r="698" spans="2:8" ht="13.5" customHeight="1" x14ac:dyDescent="0.2">
      <c r="B698" s="2"/>
      <c r="C698" s="2"/>
      <c r="D698" s="2"/>
      <c r="E698" s="2"/>
      <c r="F698" s="3"/>
      <c r="G698" s="2"/>
      <c r="H698" s="29"/>
    </row>
    <row r="699" spans="2:8" ht="13.5" customHeight="1" x14ac:dyDescent="0.2">
      <c r="B699" s="2"/>
      <c r="C699" s="2"/>
      <c r="D699" s="2"/>
      <c r="E699" s="2"/>
      <c r="F699" s="3"/>
      <c r="G699" s="2"/>
      <c r="H699" s="29"/>
    </row>
    <row r="700" spans="2:8" ht="13.5" customHeight="1" x14ac:dyDescent="0.2">
      <c r="B700" s="2"/>
      <c r="C700" s="2"/>
      <c r="D700" s="2"/>
      <c r="E700" s="2"/>
      <c r="F700" s="3"/>
      <c r="G700" s="2"/>
      <c r="H700" s="29"/>
    </row>
    <row r="701" spans="2:8" ht="13.5" customHeight="1" x14ac:dyDescent="0.2">
      <c r="B701" s="2"/>
      <c r="C701" s="2"/>
      <c r="D701" s="2"/>
      <c r="E701" s="2"/>
      <c r="F701" s="3"/>
      <c r="G701" s="2"/>
      <c r="H701" s="29"/>
    </row>
    <row r="702" spans="2:8" ht="13.5" customHeight="1" x14ac:dyDescent="0.2">
      <c r="B702" s="2"/>
      <c r="C702" s="2"/>
      <c r="D702" s="2"/>
      <c r="E702" s="2"/>
      <c r="F702" s="3"/>
      <c r="G702" s="2"/>
      <c r="H702" s="29"/>
    </row>
    <row r="703" spans="2:8" ht="13.5" customHeight="1" x14ac:dyDescent="0.2">
      <c r="B703" s="2"/>
      <c r="C703" s="2"/>
      <c r="D703" s="2"/>
      <c r="E703" s="2"/>
      <c r="F703" s="3"/>
      <c r="G703" s="2"/>
      <c r="H703" s="29"/>
    </row>
    <row r="704" spans="2:8" ht="13.5" customHeight="1" x14ac:dyDescent="0.2">
      <c r="B704" s="2"/>
      <c r="C704" s="2"/>
      <c r="D704" s="2"/>
      <c r="E704" s="2"/>
      <c r="F704" s="3"/>
      <c r="G704" s="2"/>
      <c r="H704" s="29"/>
    </row>
    <row r="705" spans="2:8" ht="13.5" customHeight="1" x14ac:dyDescent="0.2">
      <c r="B705" s="2"/>
      <c r="C705" s="2"/>
      <c r="D705" s="2"/>
      <c r="E705" s="2"/>
      <c r="F705" s="3"/>
      <c r="G705" s="2"/>
      <c r="H705" s="29"/>
    </row>
    <row r="706" spans="2:8" ht="13.5" customHeight="1" x14ac:dyDescent="0.2">
      <c r="B706" s="2"/>
      <c r="C706" s="2"/>
      <c r="D706" s="2"/>
      <c r="E706" s="2"/>
      <c r="F706" s="3"/>
      <c r="G706" s="2"/>
      <c r="H706" s="29"/>
    </row>
    <row r="707" spans="2:8" ht="13.5" customHeight="1" x14ac:dyDescent="0.2">
      <c r="B707" s="2"/>
      <c r="C707" s="2"/>
      <c r="D707" s="2"/>
      <c r="E707" s="2"/>
      <c r="F707" s="3"/>
      <c r="G707" s="2"/>
      <c r="H707" s="29"/>
    </row>
    <row r="708" spans="2:8" ht="13.5" customHeight="1" x14ac:dyDescent="0.2">
      <c r="B708" s="2"/>
      <c r="C708" s="2"/>
      <c r="D708" s="2"/>
      <c r="E708" s="2"/>
      <c r="F708" s="3"/>
      <c r="G708" s="2"/>
      <c r="H708" s="29"/>
    </row>
    <row r="709" spans="2:8" ht="13.5" customHeight="1" x14ac:dyDescent="0.2">
      <c r="B709" s="2"/>
      <c r="C709" s="2"/>
      <c r="D709" s="2"/>
      <c r="E709" s="2"/>
      <c r="F709" s="3"/>
      <c r="G709" s="2"/>
      <c r="H709" s="29"/>
    </row>
    <row r="710" spans="2:8" ht="13.5" customHeight="1" x14ac:dyDescent="0.2">
      <c r="B710" s="2"/>
      <c r="C710" s="2"/>
      <c r="D710" s="2"/>
      <c r="E710" s="2"/>
      <c r="F710" s="3"/>
      <c r="G710" s="2"/>
      <c r="H710" s="29"/>
    </row>
    <row r="711" spans="2:8" ht="13.5" customHeight="1" x14ac:dyDescent="0.2">
      <c r="B711" s="2"/>
      <c r="C711" s="2"/>
      <c r="D711" s="2"/>
      <c r="E711" s="2"/>
      <c r="F711" s="3"/>
      <c r="G711" s="2"/>
      <c r="H711" s="29"/>
    </row>
    <row r="712" spans="2:8" ht="13.5" customHeight="1" x14ac:dyDescent="0.2">
      <c r="B712" s="2"/>
      <c r="C712" s="2"/>
      <c r="D712" s="2"/>
      <c r="E712" s="2"/>
      <c r="F712" s="3"/>
      <c r="G712" s="2"/>
      <c r="H712" s="29"/>
    </row>
    <row r="713" spans="2:8" ht="13.5" customHeight="1" x14ac:dyDescent="0.2">
      <c r="B713" s="2"/>
      <c r="C713" s="2"/>
      <c r="D713" s="2"/>
      <c r="E713" s="2"/>
      <c r="F713" s="3"/>
      <c r="G713" s="2"/>
      <c r="H713" s="29"/>
    </row>
    <row r="714" spans="2:8" ht="13.5" customHeight="1" x14ac:dyDescent="0.2">
      <c r="B714" s="2"/>
      <c r="C714" s="2"/>
      <c r="D714" s="2"/>
      <c r="E714" s="2"/>
      <c r="F714" s="3"/>
      <c r="G714" s="2"/>
      <c r="H714" s="29"/>
    </row>
    <row r="715" spans="2:8" ht="13.5" customHeight="1" x14ac:dyDescent="0.2">
      <c r="B715" s="2"/>
      <c r="C715" s="2"/>
      <c r="D715" s="2"/>
      <c r="E715" s="2"/>
      <c r="F715" s="3"/>
      <c r="G715" s="2"/>
      <c r="H715" s="29"/>
    </row>
    <row r="716" spans="2:8" ht="13.5" customHeight="1" x14ac:dyDescent="0.2">
      <c r="B716" s="2"/>
      <c r="C716" s="2"/>
      <c r="D716" s="2"/>
      <c r="E716" s="2"/>
      <c r="F716" s="3"/>
      <c r="G716" s="2"/>
      <c r="H716" s="29"/>
    </row>
    <row r="717" spans="2:8" ht="13.5" customHeight="1" x14ac:dyDescent="0.2">
      <c r="B717" s="2"/>
      <c r="C717" s="2"/>
      <c r="D717" s="2"/>
      <c r="E717" s="2"/>
      <c r="F717" s="3"/>
      <c r="G717" s="2"/>
      <c r="H717" s="29"/>
    </row>
    <row r="718" spans="2:8" ht="13.5" customHeight="1" x14ac:dyDescent="0.2">
      <c r="B718" s="2"/>
      <c r="C718" s="2"/>
      <c r="D718" s="2"/>
      <c r="E718" s="2"/>
      <c r="F718" s="3"/>
      <c r="G718" s="2"/>
      <c r="H718" s="29"/>
    </row>
    <row r="719" spans="2:8" ht="13.5" customHeight="1" x14ac:dyDescent="0.2">
      <c r="B719" s="2"/>
      <c r="C719" s="2"/>
      <c r="D719" s="2"/>
      <c r="E719" s="2"/>
      <c r="F719" s="3"/>
      <c r="G719" s="2"/>
      <c r="H719" s="29"/>
    </row>
    <row r="720" spans="2:8" ht="13.5" customHeight="1" x14ac:dyDescent="0.2">
      <c r="B720" s="2"/>
      <c r="C720" s="2"/>
      <c r="D720" s="2"/>
      <c r="E720" s="2"/>
      <c r="F720" s="3"/>
      <c r="G720" s="2"/>
      <c r="H720" s="29"/>
    </row>
    <row r="721" spans="2:8" ht="13.5" customHeight="1" x14ac:dyDescent="0.2">
      <c r="B721" s="2"/>
      <c r="C721" s="2"/>
      <c r="D721" s="2"/>
      <c r="E721" s="2"/>
      <c r="F721" s="3"/>
      <c r="G721" s="2"/>
      <c r="H721" s="29"/>
    </row>
    <row r="722" spans="2:8" ht="13.5" customHeight="1" x14ac:dyDescent="0.2">
      <c r="B722" s="2"/>
      <c r="C722" s="2"/>
      <c r="D722" s="2"/>
      <c r="E722" s="2"/>
      <c r="F722" s="3"/>
      <c r="G722" s="2"/>
      <c r="H722" s="29"/>
    </row>
    <row r="723" spans="2:8" ht="13.5" customHeight="1" x14ac:dyDescent="0.2">
      <c r="B723" s="2"/>
      <c r="C723" s="2"/>
      <c r="D723" s="2"/>
      <c r="E723" s="2"/>
      <c r="F723" s="3"/>
      <c r="G723" s="2"/>
      <c r="H723" s="29"/>
    </row>
    <row r="724" spans="2:8" ht="13.5" customHeight="1" x14ac:dyDescent="0.2">
      <c r="B724" s="2"/>
      <c r="C724" s="2"/>
      <c r="D724" s="2"/>
      <c r="E724" s="2"/>
      <c r="F724" s="3"/>
      <c r="G724" s="2"/>
      <c r="H724" s="29"/>
    </row>
    <row r="725" spans="2:8" ht="13.5" customHeight="1" x14ac:dyDescent="0.2">
      <c r="B725" s="2"/>
      <c r="C725" s="2"/>
      <c r="D725" s="2"/>
      <c r="E725" s="2"/>
      <c r="F725" s="3"/>
      <c r="G725" s="2"/>
      <c r="H725" s="29"/>
    </row>
    <row r="726" spans="2:8" ht="13.5" customHeight="1" x14ac:dyDescent="0.2">
      <c r="B726" s="2"/>
      <c r="C726" s="2"/>
      <c r="D726" s="2"/>
      <c r="E726" s="2"/>
      <c r="F726" s="3"/>
      <c r="G726" s="2"/>
      <c r="H726" s="29"/>
    </row>
    <row r="727" spans="2:8" ht="13.5" customHeight="1" x14ac:dyDescent="0.2">
      <c r="B727" s="2"/>
      <c r="C727" s="2"/>
      <c r="D727" s="2"/>
      <c r="E727" s="2"/>
      <c r="F727" s="3"/>
      <c r="G727" s="2"/>
      <c r="H727" s="29"/>
    </row>
    <row r="728" spans="2:8" ht="13.5" customHeight="1" x14ac:dyDescent="0.2">
      <c r="B728" s="2"/>
      <c r="C728" s="2"/>
      <c r="D728" s="2"/>
      <c r="E728" s="2"/>
      <c r="F728" s="3"/>
      <c r="G728" s="2"/>
      <c r="H728" s="29"/>
    </row>
    <row r="729" spans="2:8" ht="13.5" customHeight="1" x14ac:dyDescent="0.2">
      <c r="B729" s="2"/>
      <c r="C729" s="2"/>
      <c r="D729" s="2"/>
      <c r="E729" s="2"/>
      <c r="F729" s="3"/>
      <c r="G729" s="2"/>
      <c r="H729" s="29"/>
    </row>
    <row r="730" spans="2:8" ht="13.5" customHeight="1" x14ac:dyDescent="0.2">
      <c r="B730" s="2"/>
      <c r="C730" s="2"/>
      <c r="D730" s="2"/>
      <c r="E730" s="2"/>
      <c r="F730" s="3"/>
      <c r="G730" s="2"/>
      <c r="H730" s="29"/>
    </row>
    <row r="731" spans="2:8" ht="13.5" customHeight="1" x14ac:dyDescent="0.2">
      <c r="B731" s="2"/>
      <c r="C731" s="2"/>
      <c r="D731" s="2"/>
      <c r="E731" s="2"/>
      <c r="F731" s="3"/>
      <c r="G731" s="2"/>
      <c r="H731" s="29"/>
    </row>
    <row r="732" spans="2:8" ht="13.5" customHeight="1" x14ac:dyDescent="0.2">
      <c r="B732" s="2"/>
      <c r="C732" s="2"/>
      <c r="D732" s="2"/>
      <c r="E732" s="2"/>
      <c r="F732" s="3"/>
      <c r="G732" s="2"/>
      <c r="H732" s="29"/>
    </row>
    <row r="733" spans="2:8" ht="13.5" customHeight="1" x14ac:dyDescent="0.2">
      <c r="B733" s="2"/>
      <c r="C733" s="2"/>
      <c r="D733" s="2"/>
      <c r="E733" s="2"/>
      <c r="F733" s="3"/>
      <c r="G733" s="2"/>
      <c r="H733" s="29"/>
    </row>
    <row r="734" spans="2:8" ht="13.5" customHeight="1" x14ac:dyDescent="0.2">
      <c r="B734" s="2"/>
      <c r="C734" s="2"/>
      <c r="D734" s="2"/>
      <c r="E734" s="2"/>
      <c r="F734" s="3"/>
      <c r="G734" s="2"/>
      <c r="H734" s="29"/>
    </row>
    <row r="735" spans="2:8" ht="13.5" customHeight="1" x14ac:dyDescent="0.2">
      <c r="B735" s="2"/>
      <c r="C735" s="2"/>
      <c r="D735" s="2"/>
      <c r="E735" s="2"/>
      <c r="F735" s="3"/>
      <c r="G735" s="2"/>
      <c r="H735" s="29"/>
    </row>
    <row r="736" spans="2:8" ht="13.5" customHeight="1" x14ac:dyDescent="0.2">
      <c r="B736" s="2"/>
      <c r="C736" s="2"/>
      <c r="D736" s="2"/>
      <c r="E736" s="2"/>
      <c r="F736" s="3"/>
      <c r="G736" s="2"/>
      <c r="H736" s="29"/>
    </row>
    <row r="737" spans="2:8" ht="13.5" customHeight="1" x14ac:dyDescent="0.2">
      <c r="B737" s="2"/>
      <c r="C737" s="2"/>
      <c r="D737" s="2"/>
      <c r="E737" s="2"/>
      <c r="F737" s="3"/>
      <c r="G737" s="2"/>
      <c r="H737" s="29"/>
    </row>
    <row r="738" spans="2:8" ht="13.5" customHeight="1" x14ac:dyDescent="0.2">
      <c r="B738" s="2"/>
      <c r="C738" s="2"/>
      <c r="D738" s="2"/>
      <c r="E738" s="2"/>
      <c r="F738" s="3"/>
      <c r="G738" s="2"/>
      <c r="H738" s="29"/>
    </row>
    <row r="739" spans="2:8" ht="13.5" customHeight="1" x14ac:dyDescent="0.2">
      <c r="B739" s="2"/>
      <c r="C739" s="2"/>
      <c r="D739" s="2"/>
      <c r="E739" s="2"/>
      <c r="F739" s="3"/>
      <c r="G739" s="2"/>
      <c r="H739" s="29"/>
    </row>
    <row r="740" spans="2:8" ht="13.5" customHeight="1" x14ac:dyDescent="0.2">
      <c r="B740" s="2"/>
      <c r="C740" s="2"/>
      <c r="D740" s="2"/>
      <c r="E740" s="2"/>
      <c r="F740" s="3"/>
      <c r="G740" s="2"/>
      <c r="H740" s="29"/>
    </row>
    <row r="741" spans="2:8" ht="13.5" customHeight="1" x14ac:dyDescent="0.2">
      <c r="B741" s="2"/>
      <c r="C741" s="2"/>
      <c r="D741" s="2"/>
      <c r="E741" s="2"/>
      <c r="F741" s="3"/>
      <c r="G741" s="2"/>
      <c r="H741" s="29"/>
    </row>
    <row r="742" spans="2:8" ht="13.5" customHeight="1" x14ac:dyDescent="0.2">
      <c r="B742" s="2"/>
      <c r="C742" s="2"/>
      <c r="D742" s="2"/>
      <c r="E742" s="2"/>
      <c r="F742" s="3"/>
      <c r="G742" s="2"/>
      <c r="H742" s="29"/>
    </row>
    <row r="743" spans="2:8" ht="13.5" customHeight="1" x14ac:dyDescent="0.2">
      <c r="B743" s="2"/>
      <c r="C743" s="2"/>
      <c r="D743" s="2"/>
      <c r="E743" s="2"/>
      <c r="F743" s="3"/>
      <c r="G743" s="2"/>
      <c r="H743" s="29"/>
    </row>
    <row r="744" spans="2:8" ht="13.5" customHeight="1" x14ac:dyDescent="0.2">
      <c r="B744" s="2"/>
      <c r="C744" s="2"/>
      <c r="D744" s="2"/>
      <c r="E744" s="2"/>
      <c r="F744" s="3"/>
      <c r="G744" s="2"/>
      <c r="H744" s="29"/>
    </row>
    <row r="745" spans="2:8" ht="13.5" customHeight="1" x14ac:dyDescent="0.2">
      <c r="B745" s="2"/>
      <c r="C745" s="2"/>
      <c r="D745" s="2"/>
      <c r="E745" s="2"/>
      <c r="F745" s="3"/>
      <c r="G745" s="2"/>
      <c r="H745" s="29"/>
    </row>
    <row r="746" spans="2:8" ht="13.5" customHeight="1" x14ac:dyDescent="0.2">
      <c r="B746" s="2"/>
      <c r="C746" s="2"/>
      <c r="D746" s="2"/>
      <c r="E746" s="2"/>
      <c r="F746" s="3"/>
      <c r="G746" s="2"/>
      <c r="H746" s="29"/>
    </row>
    <row r="747" spans="2:8" ht="13.5" customHeight="1" x14ac:dyDescent="0.2">
      <c r="B747" s="2"/>
      <c r="C747" s="2"/>
      <c r="D747" s="2"/>
      <c r="E747" s="2"/>
      <c r="F747" s="3"/>
      <c r="G747" s="2"/>
      <c r="H747" s="29"/>
    </row>
    <row r="748" spans="2:8" ht="13.5" customHeight="1" x14ac:dyDescent="0.2">
      <c r="B748" s="2"/>
      <c r="C748" s="2"/>
      <c r="D748" s="2"/>
      <c r="E748" s="2"/>
      <c r="F748" s="3"/>
      <c r="G748" s="2"/>
      <c r="H748" s="29"/>
    </row>
    <row r="749" spans="2:8" ht="13.5" customHeight="1" x14ac:dyDescent="0.2">
      <c r="B749" s="2"/>
      <c r="C749" s="2"/>
      <c r="D749" s="2"/>
      <c r="E749" s="2"/>
      <c r="F749" s="3"/>
      <c r="G749" s="2"/>
      <c r="H749" s="29"/>
    </row>
    <row r="750" spans="2:8" ht="13.5" customHeight="1" x14ac:dyDescent="0.2">
      <c r="B750" s="2"/>
      <c r="C750" s="2"/>
      <c r="D750" s="2"/>
      <c r="E750" s="2"/>
      <c r="F750" s="3"/>
      <c r="G750" s="2"/>
      <c r="H750" s="29"/>
    </row>
    <row r="751" spans="2:8" ht="13.5" customHeight="1" x14ac:dyDescent="0.2">
      <c r="B751" s="2"/>
      <c r="C751" s="2"/>
      <c r="D751" s="2"/>
      <c r="E751" s="2"/>
      <c r="F751" s="3"/>
      <c r="G751" s="2"/>
      <c r="H751" s="29"/>
    </row>
    <row r="752" spans="2:8" ht="13.5" customHeight="1" x14ac:dyDescent="0.2">
      <c r="B752" s="2"/>
      <c r="C752" s="2"/>
      <c r="D752" s="2"/>
      <c r="E752" s="2"/>
      <c r="F752" s="3"/>
      <c r="G752" s="2"/>
      <c r="H752" s="29"/>
    </row>
    <row r="753" spans="2:8" ht="13.5" customHeight="1" x14ac:dyDescent="0.2">
      <c r="B753" s="2"/>
      <c r="C753" s="2"/>
      <c r="D753" s="2"/>
      <c r="E753" s="2"/>
      <c r="F753" s="3"/>
      <c r="G753" s="2"/>
      <c r="H753" s="29"/>
    </row>
    <row r="754" spans="2:8" ht="13.5" customHeight="1" x14ac:dyDescent="0.2">
      <c r="B754" s="2"/>
      <c r="C754" s="2"/>
      <c r="D754" s="2"/>
      <c r="E754" s="2"/>
      <c r="F754" s="3"/>
      <c r="G754" s="2"/>
      <c r="H754" s="29"/>
    </row>
    <row r="755" spans="2:8" ht="13.5" customHeight="1" x14ac:dyDescent="0.2">
      <c r="B755" s="2"/>
      <c r="C755" s="2"/>
      <c r="D755" s="2"/>
      <c r="E755" s="2"/>
      <c r="F755" s="3"/>
      <c r="G755" s="2"/>
      <c r="H755" s="29"/>
    </row>
    <row r="756" spans="2:8" ht="13.5" customHeight="1" x14ac:dyDescent="0.2">
      <c r="B756" s="2"/>
      <c r="C756" s="2"/>
      <c r="D756" s="2"/>
      <c r="E756" s="2"/>
      <c r="F756" s="3"/>
      <c r="G756" s="2"/>
      <c r="H756" s="29"/>
    </row>
    <row r="757" spans="2:8" ht="13.5" customHeight="1" x14ac:dyDescent="0.2">
      <c r="B757" s="2"/>
      <c r="C757" s="2"/>
      <c r="D757" s="2"/>
      <c r="E757" s="2"/>
      <c r="F757" s="3"/>
      <c r="G757" s="2"/>
      <c r="H757" s="29"/>
    </row>
    <row r="758" spans="2:8" ht="13.5" customHeight="1" x14ac:dyDescent="0.2">
      <c r="B758" s="2"/>
      <c r="C758" s="2"/>
      <c r="D758" s="2"/>
      <c r="E758" s="2"/>
      <c r="F758" s="3"/>
      <c r="G758" s="2"/>
      <c r="H758" s="29"/>
    </row>
    <row r="759" spans="2:8" ht="13.5" customHeight="1" x14ac:dyDescent="0.2">
      <c r="B759" s="2"/>
      <c r="C759" s="2"/>
      <c r="D759" s="2"/>
      <c r="E759" s="2"/>
      <c r="F759" s="3"/>
      <c r="G759" s="2"/>
      <c r="H759" s="29"/>
    </row>
    <row r="760" spans="2:8" ht="13.5" customHeight="1" x14ac:dyDescent="0.2">
      <c r="B760" s="2"/>
      <c r="C760" s="2"/>
      <c r="D760" s="2"/>
      <c r="E760" s="2"/>
      <c r="F760" s="3"/>
      <c r="G760" s="2"/>
      <c r="H760" s="29"/>
    </row>
    <row r="761" spans="2:8" ht="13.5" customHeight="1" x14ac:dyDescent="0.2">
      <c r="B761" s="2"/>
      <c r="C761" s="2"/>
      <c r="D761" s="2"/>
      <c r="E761" s="2"/>
      <c r="F761" s="3"/>
      <c r="G761" s="2"/>
      <c r="H761" s="29"/>
    </row>
    <row r="762" spans="2:8" ht="13.5" customHeight="1" x14ac:dyDescent="0.2">
      <c r="B762" s="2"/>
      <c r="C762" s="2"/>
      <c r="D762" s="2"/>
      <c r="E762" s="2"/>
      <c r="F762" s="3"/>
      <c r="G762" s="2"/>
      <c r="H762" s="29"/>
    </row>
    <row r="763" spans="2:8" ht="13.5" customHeight="1" x14ac:dyDescent="0.2">
      <c r="B763" s="2"/>
      <c r="C763" s="2"/>
      <c r="D763" s="2"/>
      <c r="E763" s="2"/>
      <c r="F763" s="3"/>
      <c r="G763" s="2"/>
      <c r="H763" s="29"/>
    </row>
    <row r="764" spans="2:8" ht="13.5" customHeight="1" x14ac:dyDescent="0.2">
      <c r="B764" s="2"/>
      <c r="C764" s="2"/>
      <c r="D764" s="2"/>
      <c r="E764" s="2"/>
      <c r="F764" s="3"/>
      <c r="G764" s="2"/>
      <c r="H764" s="29"/>
    </row>
    <row r="765" spans="2:8" ht="13.5" customHeight="1" x14ac:dyDescent="0.2">
      <c r="B765" s="2"/>
      <c r="C765" s="2"/>
      <c r="D765" s="2"/>
      <c r="E765" s="2"/>
      <c r="F765" s="3"/>
      <c r="G765" s="2"/>
      <c r="H765" s="29"/>
    </row>
    <row r="766" spans="2:8" ht="13.5" customHeight="1" x14ac:dyDescent="0.2">
      <c r="B766" s="2"/>
      <c r="C766" s="2"/>
      <c r="D766" s="2"/>
      <c r="E766" s="2"/>
      <c r="F766" s="3"/>
      <c r="G766" s="2"/>
      <c r="H766" s="29"/>
    </row>
    <row r="767" spans="2:8" ht="13.5" customHeight="1" x14ac:dyDescent="0.2">
      <c r="B767" s="2"/>
      <c r="C767" s="2"/>
      <c r="D767" s="2"/>
      <c r="E767" s="2"/>
      <c r="F767" s="3"/>
      <c r="G767" s="2"/>
      <c r="H767" s="29"/>
    </row>
    <row r="768" spans="2:8" ht="13.5" customHeight="1" x14ac:dyDescent="0.2">
      <c r="B768" s="2"/>
      <c r="C768" s="2"/>
      <c r="D768" s="2"/>
      <c r="E768" s="2"/>
      <c r="F768" s="3"/>
      <c r="G768" s="2"/>
      <c r="H768" s="29"/>
    </row>
    <row r="769" spans="2:8" ht="13.5" customHeight="1" x14ac:dyDescent="0.2">
      <c r="B769" s="2"/>
      <c r="C769" s="2"/>
      <c r="D769" s="2"/>
      <c r="E769" s="2"/>
      <c r="F769" s="3"/>
      <c r="G769" s="2"/>
      <c r="H769" s="29"/>
    </row>
    <row r="770" spans="2:8" ht="13.5" customHeight="1" x14ac:dyDescent="0.2">
      <c r="B770" s="2"/>
      <c r="C770" s="2"/>
      <c r="D770" s="2"/>
      <c r="E770" s="2"/>
      <c r="F770" s="3"/>
      <c r="G770" s="2"/>
      <c r="H770" s="29"/>
    </row>
    <row r="771" spans="2:8" ht="13.5" customHeight="1" x14ac:dyDescent="0.2">
      <c r="B771" s="2"/>
      <c r="C771" s="2"/>
      <c r="D771" s="2"/>
      <c r="E771" s="2"/>
      <c r="F771" s="3"/>
      <c r="G771" s="2"/>
      <c r="H771" s="29"/>
    </row>
    <row r="772" spans="2:8" ht="13.5" customHeight="1" x14ac:dyDescent="0.2">
      <c r="B772" s="2"/>
      <c r="C772" s="2"/>
      <c r="D772" s="2"/>
      <c r="E772" s="2"/>
      <c r="F772" s="3"/>
      <c r="G772" s="2"/>
      <c r="H772" s="29"/>
    </row>
    <row r="773" spans="2:8" ht="13.5" customHeight="1" x14ac:dyDescent="0.2">
      <c r="B773" s="2"/>
      <c r="C773" s="2"/>
      <c r="D773" s="2"/>
      <c r="E773" s="2"/>
      <c r="F773" s="3"/>
      <c r="G773" s="2"/>
      <c r="H773" s="29"/>
    </row>
    <row r="774" spans="2:8" ht="13.5" customHeight="1" x14ac:dyDescent="0.2">
      <c r="B774" s="2"/>
      <c r="C774" s="2"/>
      <c r="D774" s="2"/>
      <c r="E774" s="2"/>
      <c r="F774" s="3"/>
      <c r="G774" s="2"/>
      <c r="H774" s="29"/>
    </row>
    <row r="775" spans="2:8" ht="13.5" customHeight="1" x14ac:dyDescent="0.2">
      <c r="B775" s="2"/>
      <c r="C775" s="2"/>
      <c r="D775" s="2"/>
      <c r="E775" s="2"/>
      <c r="F775" s="3"/>
      <c r="G775" s="2"/>
      <c r="H775" s="29"/>
    </row>
    <row r="776" spans="2:8" ht="13.5" customHeight="1" x14ac:dyDescent="0.2">
      <c r="B776" s="2"/>
      <c r="C776" s="2"/>
      <c r="D776" s="2"/>
      <c r="E776" s="2"/>
      <c r="F776" s="3"/>
      <c r="G776" s="2"/>
      <c r="H776" s="29"/>
    </row>
    <row r="777" spans="2:8" ht="13.5" customHeight="1" x14ac:dyDescent="0.2">
      <c r="B777" s="2"/>
      <c r="C777" s="2"/>
      <c r="D777" s="2"/>
      <c r="E777" s="2"/>
      <c r="F777" s="3"/>
      <c r="G777" s="2"/>
      <c r="H777" s="29"/>
    </row>
    <row r="778" spans="2:8" ht="13.5" customHeight="1" x14ac:dyDescent="0.2">
      <c r="B778" s="2"/>
      <c r="C778" s="2"/>
      <c r="D778" s="2"/>
      <c r="E778" s="2"/>
      <c r="F778" s="3"/>
      <c r="G778" s="2"/>
      <c r="H778" s="29"/>
    </row>
    <row r="779" spans="2:8" ht="13.5" customHeight="1" x14ac:dyDescent="0.2">
      <c r="B779" s="2"/>
      <c r="C779" s="2"/>
      <c r="D779" s="2"/>
      <c r="E779" s="2"/>
      <c r="F779" s="3"/>
      <c r="G779" s="2"/>
      <c r="H779" s="29"/>
    </row>
    <row r="780" spans="2:8" ht="13.5" customHeight="1" x14ac:dyDescent="0.2">
      <c r="B780" s="2"/>
      <c r="C780" s="2"/>
      <c r="D780" s="2"/>
      <c r="E780" s="2"/>
      <c r="F780" s="3"/>
      <c r="G780" s="2"/>
      <c r="H780" s="29"/>
    </row>
    <row r="781" spans="2:8" ht="13.5" customHeight="1" x14ac:dyDescent="0.2">
      <c r="B781" s="2"/>
      <c r="C781" s="2"/>
      <c r="D781" s="2"/>
      <c r="E781" s="2"/>
      <c r="F781" s="3"/>
      <c r="G781" s="2"/>
      <c r="H781" s="29"/>
    </row>
    <row r="782" spans="2:8" ht="13.5" customHeight="1" x14ac:dyDescent="0.2">
      <c r="B782" s="2"/>
      <c r="C782" s="2"/>
      <c r="D782" s="2"/>
      <c r="E782" s="2"/>
      <c r="F782" s="3"/>
      <c r="G782" s="2"/>
      <c r="H782" s="29"/>
    </row>
    <row r="783" spans="2:8" ht="13.5" customHeight="1" x14ac:dyDescent="0.2">
      <c r="B783" s="2"/>
      <c r="C783" s="2"/>
      <c r="D783" s="2"/>
      <c r="E783" s="2"/>
      <c r="F783" s="3"/>
      <c r="G783" s="2"/>
      <c r="H783" s="29"/>
    </row>
    <row r="784" spans="2:8" ht="13.5" customHeight="1" x14ac:dyDescent="0.2">
      <c r="B784" s="2"/>
      <c r="C784" s="2"/>
      <c r="D784" s="2"/>
      <c r="E784" s="2"/>
      <c r="F784" s="3"/>
      <c r="G784" s="2"/>
      <c r="H784" s="29"/>
    </row>
    <row r="785" spans="2:8" ht="13.5" customHeight="1" x14ac:dyDescent="0.2">
      <c r="B785" s="2"/>
      <c r="C785" s="2"/>
      <c r="D785" s="2"/>
      <c r="E785" s="2"/>
      <c r="F785" s="3"/>
      <c r="G785" s="2"/>
      <c r="H785" s="29"/>
    </row>
    <row r="786" spans="2:8" ht="13.5" customHeight="1" x14ac:dyDescent="0.2">
      <c r="B786" s="2"/>
      <c r="C786" s="2"/>
      <c r="D786" s="2"/>
      <c r="E786" s="2"/>
      <c r="F786" s="3"/>
      <c r="G786" s="2"/>
      <c r="H786" s="29"/>
    </row>
    <row r="787" spans="2:8" ht="13.5" customHeight="1" x14ac:dyDescent="0.2">
      <c r="B787" s="2"/>
      <c r="C787" s="2"/>
      <c r="D787" s="2"/>
      <c r="E787" s="2"/>
      <c r="F787" s="3"/>
      <c r="G787" s="2"/>
      <c r="H787" s="29"/>
    </row>
    <row r="788" spans="2:8" ht="13.5" customHeight="1" x14ac:dyDescent="0.2">
      <c r="B788" s="2"/>
      <c r="C788" s="2"/>
      <c r="D788" s="2"/>
      <c r="E788" s="2"/>
      <c r="F788" s="3"/>
      <c r="G788" s="2"/>
      <c r="H788" s="29"/>
    </row>
    <row r="789" spans="2:8" ht="13.5" customHeight="1" x14ac:dyDescent="0.2">
      <c r="B789" s="2"/>
      <c r="C789" s="2"/>
      <c r="D789" s="2"/>
      <c r="E789" s="2"/>
      <c r="F789" s="3"/>
      <c r="G789" s="2"/>
      <c r="H789" s="29"/>
    </row>
    <row r="790" spans="2:8" ht="13.5" customHeight="1" x14ac:dyDescent="0.2">
      <c r="B790" s="2"/>
      <c r="C790" s="2"/>
      <c r="D790" s="2"/>
      <c r="E790" s="2"/>
      <c r="F790" s="3"/>
      <c r="G790" s="2"/>
      <c r="H790" s="29"/>
    </row>
    <row r="791" spans="2:8" ht="13.5" customHeight="1" x14ac:dyDescent="0.2">
      <c r="B791" s="2"/>
      <c r="C791" s="2"/>
      <c r="D791" s="2"/>
      <c r="E791" s="2"/>
      <c r="F791" s="3"/>
      <c r="G791" s="2"/>
      <c r="H791" s="29"/>
    </row>
    <row r="792" spans="2:8" ht="13.5" customHeight="1" x14ac:dyDescent="0.2">
      <c r="B792" s="2"/>
      <c r="C792" s="2"/>
      <c r="D792" s="2"/>
      <c r="E792" s="2"/>
      <c r="F792" s="3"/>
      <c r="G792" s="2"/>
      <c r="H792" s="29"/>
    </row>
    <row r="793" spans="2:8" ht="13.5" customHeight="1" x14ac:dyDescent="0.2">
      <c r="B793" s="2"/>
      <c r="C793" s="2"/>
      <c r="D793" s="2"/>
      <c r="E793" s="2"/>
      <c r="F793" s="3"/>
      <c r="G793" s="2"/>
      <c r="H793" s="29"/>
    </row>
    <row r="794" spans="2:8" ht="13.5" customHeight="1" x14ac:dyDescent="0.2">
      <c r="B794" s="2"/>
      <c r="C794" s="2"/>
      <c r="D794" s="2"/>
      <c r="E794" s="2"/>
      <c r="F794" s="3"/>
      <c r="G794" s="2"/>
      <c r="H794" s="29"/>
    </row>
    <row r="795" spans="2:8" ht="13.5" customHeight="1" x14ac:dyDescent="0.2">
      <c r="B795" s="2"/>
      <c r="C795" s="2"/>
      <c r="D795" s="2"/>
      <c r="E795" s="2"/>
      <c r="F795" s="3"/>
      <c r="G795" s="2"/>
      <c r="H795" s="29"/>
    </row>
    <row r="796" spans="2:8" ht="13.5" customHeight="1" x14ac:dyDescent="0.2">
      <c r="B796" s="2"/>
      <c r="C796" s="2"/>
      <c r="D796" s="2"/>
      <c r="E796" s="2"/>
      <c r="F796" s="3"/>
      <c r="G796" s="2"/>
      <c r="H796" s="29"/>
    </row>
    <row r="797" spans="2:8" ht="13.5" customHeight="1" x14ac:dyDescent="0.2">
      <c r="B797" s="2"/>
      <c r="C797" s="2"/>
      <c r="D797" s="2"/>
      <c r="E797" s="2"/>
      <c r="F797" s="3"/>
      <c r="G797" s="2"/>
      <c r="H797" s="29"/>
    </row>
    <row r="798" spans="2:8" ht="13.5" customHeight="1" x14ac:dyDescent="0.2">
      <c r="B798" s="2"/>
      <c r="C798" s="2"/>
      <c r="D798" s="2"/>
      <c r="E798" s="2"/>
      <c r="F798" s="3"/>
      <c r="G798" s="2"/>
      <c r="H798" s="29"/>
    </row>
    <row r="799" spans="2:8" ht="13.5" customHeight="1" x14ac:dyDescent="0.2">
      <c r="B799" s="2"/>
      <c r="C799" s="2"/>
      <c r="D799" s="2"/>
      <c r="E799" s="2"/>
      <c r="F799" s="3"/>
      <c r="G799" s="2"/>
      <c r="H799" s="29"/>
    </row>
    <row r="800" spans="2:8" ht="13.5" customHeight="1" x14ac:dyDescent="0.2">
      <c r="B800" s="2"/>
      <c r="C800" s="2"/>
      <c r="D800" s="2"/>
      <c r="E800" s="2"/>
      <c r="F800" s="3"/>
      <c r="G800" s="2"/>
      <c r="H800" s="29"/>
    </row>
    <row r="801" spans="2:8" ht="13.5" customHeight="1" x14ac:dyDescent="0.2">
      <c r="B801" s="2"/>
      <c r="C801" s="2"/>
      <c r="D801" s="2"/>
      <c r="E801" s="2"/>
      <c r="F801" s="3"/>
      <c r="G801" s="2"/>
      <c r="H801" s="29"/>
    </row>
    <row r="802" spans="2:8" ht="13.5" customHeight="1" x14ac:dyDescent="0.2">
      <c r="B802" s="2"/>
      <c r="C802" s="2"/>
      <c r="D802" s="2"/>
      <c r="E802" s="2"/>
      <c r="F802" s="3"/>
      <c r="G802" s="2"/>
      <c r="H802" s="29"/>
    </row>
    <row r="803" spans="2:8" ht="13.5" customHeight="1" x14ac:dyDescent="0.2">
      <c r="B803" s="2"/>
      <c r="C803" s="2"/>
      <c r="D803" s="2"/>
      <c r="E803" s="2"/>
      <c r="F803" s="3"/>
      <c r="G803" s="2"/>
      <c r="H803" s="29"/>
    </row>
    <row r="804" spans="2:8" ht="13.5" customHeight="1" x14ac:dyDescent="0.2">
      <c r="B804" s="2"/>
      <c r="C804" s="2"/>
      <c r="D804" s="2"/>
      <c r="E804" s="2"/>
      <c r="F804" s="3"/>
      <c r="G804" s="2"/>
      <c r="H804" s="29"/>
    </row>
    <row r="805" spans="2:8" ht="13.5" customHeight="1" x14ac:dyDescent="0.2">
      <c r="B805" s="2"/>
      <c r="C805" s="2"/>
      <c r="D805" s="2"/>
      <c r="E805" s="2"/>
      <c r="F805" s="3"/>
      <c r="G805" s="2"/>
      <c r="H805" s="29"/>
    </row>
    <row r="806" spans="2:8" ht="13.5" customHeight="1" x14ac:dyDescent="0.2">
      <c r="B806" s="2"/>
      <c r="C806" s="2"/>
      <c r="D806" s="2"/>
      <c r="E806" s="2"/>
      <c r="F806" s="3"/>
      <c r="G806" s="2"/>
      <c r="H806" s="29"/>
    </row>
    <row r="807" spans="2:8" ht="13.5" customHeight="1" x14ac:dyDescent="0.2">
      <c r="B807" s="2"/>
      <c r="C807" s="2"/>
      <c r="D807" s="2"/>
      <c r="E807" s="2"/>
      <c r="F807" s="3"/>
      <c r="G807" s="2"/>
      <c r="H807" s="29"/>
    </row>
    <row r="808" spans="2:8" ht="13.5" customHeight="1" x14ac:dyDescent="0.2">
      <c r="B808" s="2"/>
      <c r="C808" s="2"/>
      <c r="D808" s="2"/>
      <c r="E808" s="2"/>
      <c r="F808" s="3"/>
      <c r="G808" s="2"/>
      <c r="H808" s="29"/>
    </row>
    <row r="809" spans="2:8" ht="13.5" customHeight="1" x14ac:dyDescent="0.2">
      <c r="B809" s="2"/>
      <c r="C809" s="2"/>
      <c r="D809" s="2"/>
      <c r="E809" s="2"/>
      <c r="F809" s="3"/>
      <c r="G809" s="2"/>
      <c r="H809" s="29"/>
    </row>
    <row r="810" spans="2:8" ht="13.5" customHeight="1" x14ac:dyDescent="0.2">
      <c r="B810" s="2"/>
      <c r="C810" s="2"/>
      <c r="D810" s="2"/>
      <c r="E810" s="2"/>
      <c r="F810" s="3"/>
      <c r="G810" s="2"/>
      <c r="H810" s="29"/>
    </row>
    <row r="811" spans="2:8" ht="13.5" customHeight="1" x14ac:dyDescent="0.2">
      <c r="B811" s="2"/>
      <c r="C811" s="2"/>
      <c r="D811" s="2"/>
      <c r="E811" s="2"/>
      <c r="F811" s="3"/>
      <c r="G811" s="2"/>
      <c r="H811" s="29"/>
    </row>
    <row r="812" spans="2:8" ht="13.5" customHeight="1" x14ac:dyDescent="0.2">
      <c r="B812" s="2"/>
      <c r="C812" s="2"/>
      <c r="D812" s="2"/>
      <c r="E812" s="2"/>
      <c r="F812" s="3"/>
      <c r="G812" s="2"/>
      <c r="H812" s="29"/>
    </row>
    <row r="813" spans="2:8" ht="13.5" customHeight="1" x14ac:dyDescent="0.2">
      <c r="B813" s="2"/>
      <c r="C813" s="2"/>
      <c r="D813" s="2"/>
      <c r="E813" s="2"/>
      <c r="F813" s="3"/>
      <c r="G813" s="2"/>
      <c r="H813" s="29"/>
    </row>
    <row r="814" spans="2:8" ht="13.5" customHeight="1" x14ac:dyDescent="0.2">
      <c r="B814" s="2"/>
      <c r="C814" s="2"/>
      <c r="D814" s="2"/>
      <c r="E814" s="2"/>
      <c r="F814" s="3"/>
      <c r="G814" s="2"/>
      <c r="H814" s="29"/>
    </row>
    <row r="815" spans="2:8" ht="13.5" customHeight="1" x14ac:dyDescent="0.2">
      <c r="B815" s="2"/>
      <c r="C815" s="2"/>
      <c r="D815" s="2"/>
      <c r="E815" s="2"/>
      <c r="F815" s="3"/>
      <c r="G815" s="2"/>
      <c r="H815" s="29"/>
    </row>
    <row r="816" spans="2:8" ht="13.5" customHeight="1" x14ac:dyDescent="0.2">
      <c r="B816" s="2"/>
      <c r="C816" s="2"/>
      <c r="D816" s="2"/>
      <c r="E816" s="2"/>
      <c r="F816" s="3"/>
      <c r="G816" s="2"/>
      <c r="H816" s="29"/>
    </row>
    <row r="817" spans="2:8" ht="13.5" customHeight="1" x14ac:dyDescent="0.2">
      <c r="B817" s="2"/>
      <c r="C817" s="2"/>
      <c r="D817" s="2"/>
      <c r="E817" s="2"/>
      <c r="F817" s="3"/>
      <c r="G817" s="2"/>
      <c r="H817" s="29"/>
    </row>
    <row r="818" spans="2:8" ht="13.5" customHeight="1" x14ac:dyDescent="0.2">
      <c r="B818" s="2"/>
      <c r="C818" s="2"/>
      <c r="D818" s="2"/>
      <c r="E818" s="2"/>
      <c r="F818" s="3"/>
      <c r="G818" s="2"/>
      <c r="H818" s="29"/>
    </row>
    <row r="819" spans="2:8" ht="13.5" customHeight="1" x14ac:dyDescent="0.2">
      <c r="B819" s="2"/>
      <c r="C819" s="2"/>
      <c r="D819" s="2"/>
      <c r="E819" s="2"/>
      <c r="F819" s="3"/>
      <c r="G819" s="2"/>
      <c r="H819" s="29"/>
    </row>
    <row r="820" spans="2:8" ht="13.5" customHeight="1" x14ac:dyDescent="0.2">
      <c r="B820" s="2"/>
      <c r="C820" s="2"/>
      <c r="D820" s="2"/>
      <c r="E820" s="2"/>
      <c r="F820" s="3"/>
      <c r="G820" s="2"/>
      <c r="H820" s="29"/>
    </row>
    <row r="821" spans="2:8" ht="13.5" customHeight="1" x14ac:dyDescent="0.2">
      <c r="B821" s="2"/>
      <c r="C821" s="2"/>
      <c r="D821" s="2"/>
      <c r="E821" s="2"/>
      <c r="F821" s="3"/>
      <c r="G821" s="2"/>
      <c r="H821" s="29"/>
    </row>
    <row r="822" spans="2:8" ht="13.5" customHeight="1" x14ac:dyDescent="0.2">
      <c r="B822" s="2"/>
      <c r="C822" s="2"/>
      <c r="D822" s="2"/>
      <c r="E822" s="2"/>
      <c r="F822" s="3"/>
      <c r="G822" s="2"/>
      <c r="H822" s="29"/>
    </row>
    <row r="823" spans="2:8" ht="13.5" customHeight="1" x14ac:dyDescent="0.2">
      <c r="B823" s="2"/>
      <c r="C823" s="2"/>
      <c r="D823" s="2"/>
      <c r="E823" s="2"/>
      <c r="F823" s="3"/>
      <c r="G823" s="2"/>
      <c r="H823" s="29"/>
    </row>
    <row r="824" spans="2:8" ht="13.5" customHeight="1" x14ac:dyDescent="0.2">
      <c r="B824" s="2"/>
      <c r="C824" s="2"/>
      <c r="D824" s="2"/>
      <c r="E824" s="2"/>
      <c r="F824" s="3"/>
      <c r="G824" s="2"/>
      <c r="H824" s="29"/>
    </row>
    <row r="825" spans="2:8" ht="13.5" customHeight="1" x14ac:dyDescent="0.2">
      <c r="B825" s="2"/>
      <c r="C825" s="2"/>
      <c r="D825" s="2"/>
      <c r="E825" s="2"/>
      <c r="F825" s="3"/>
      <c r="G825" s="2"/>
      <c r="H825" s="29"/>
    </row>
    <row r="826" spans="2:8" ht="13.5" customHeight="1" x14ac:dyDescent="0.2">
      <c r="B826" s="2"/>
      <c r="C826" s="2"/>
      <c r="D826" s="2"/>
      <c r="E826" s="2"/>
      <c r="F826" s="3"/>
      <c r="G826" s="2"/>
      <c r="H826" s="29"/>
    </row>
    <row r="827" spans="2:8" ht="13.5" customHeight="1" x14ac:dyDescent="0.2">
      <c r="B827" s="2"/>
      <c r="C827" s="2"/>
      <c r="D827" s="2"/>
      <c r="E827" s="2"/>
      <c r="F827" s="3"/>
      <c r="G827" s="2"/>
      <c r="H827" s="29"/>
    </row>
    <row r="828" spans="2:8" ht="13.5" customHeight="1" x14ac:dyDescent="0.2">
      <c r="B828" s="2"/>
      <c r="C828" s="2"/>
      <c r="D828" s="2"/>
      <c r="E828" s="2"/>
      <c r="F828" s="3"/>
      <c r="G828" s="2"/>
      <c r="H828" s="29"/>
    </row>
    <row r="829" spans="2:8" ht="13.5" customHeight="1" x14ac:dyDescent="0.2">
      <c r="B829" s="2"/>
      <c r="C829" s="2"/>
      <c r="D829" s="2"/>
      <c r="E829" s="2"/>
      <c r="F829" s="3"/>
      <c r="G829" s="2"/>
      <c r="H829" s="29"/>
    </row>
    <row r="830" spans="2:8" ht="13.5" customHeight="1" x14ac:dyDescent="0.2">
      <c r="B830" s="2"/>
      <c r="C830" s="2"/>
      <c r="D830" s="2"/>
      <c r="E830" s="2"/>
      <c r="F830" s="3"/>
      <c r="G830" s="2"/>
      <c r="H830" s="29"/>
    </row>
    <row r="831" spans="2:8" ht="13.5" customHeight="1" x14ac:dyDescent="0.2">
      <c r="B831" s="2"/>
      <c r="C831" s="2"/>
      <c r="D831" s="2"/>
      <c r="E831" s="2"/>
      <c r="F831" s="3"/>
      <c r="G831" s="2"/>
      <c r="H831" s="29"/>
    </row>
    <row r="832" spans="2:8" ht="13.5" customHeight="1" x14ac:dyDescent="0.2">
      <c r="B832" s="2"/>
      <c r="C832" s="2"/>
      <c r="D832" s="2"/>
      <c r="E832" s="2"/>
      <c r="F832" s="3"/>
      <c r="G832" s="2"/>
      <c r="H832" s="29"/>
    </row>
    <row r="833" spans="2:8" ht="13.5" customHeight="1" x14ac:dyDescent="0.2">
      <c r="B833" s="2"/>
      <c r="C833" s="2"/>
      <c r="D833" s="2"/>
      <c r="E833" s="2"/>
      <c r="F833" s="3"/>
      <c r="G833" s="2"/>
      <c r="H833" s="29"/>
    </row>
    <row r="834" spans="2:8" ht="13.5" customHeight="1" x14ac:dyDescent="0.2">
      <c r="B834" s="2"/>
      <c r="C834" s="2"/>
      <c r="D834" s="2"/>
      <c r="E834" s="2"/>
      <c r="F834" s="3"/>
      <c r="G834" s="2"/>
      <c r="H834" s="29"/>
    </row>
    <row r="835" spans="2:8" ht="13.5" customHeight="1" x14ac:dyDescent="0.2">
      <c r="B835" s="2"/>
      <c r="C835" s="2"/>
      <c r="D835" s="2"/>
      <c r="E835" s="2"/>
      <c r="F835" s="3"/>
      <c r="G835" s="2"/>
      <c r="H835" s="29"/>
    </row>
    <row r="836" spans="2:8" ht="13.5" customHeight="1" x14ac:dyDescent="0.2">
      <c r="B836" s="2"/>
      <c r="C836" s="2"/>
      <c r="D836" s="2"/>
      <c r="E836" s="2"/>
      <c r="F836" s="3"/>
      <c r="G836" s="2"/>
      <c r="H836" s="29"/>
    </row>
    <row r="837" spans="2:8" ht="13.5" customHeight="1" x14ac:dyDescent="0.2">
      <c r="B837" s="2"/>
      <c r="C837" s="2"/>
      <c r="D837" s="2"/>
      <c r="E837" s="2"/>
      <c r="F837" s="3"/>
      <c r="G837" s="2"/>
      <c r="H837" s="29"/>
    </row>
    <row r="838" spans="2:8" ht="13.5" customHeight="1" x14ac:dyDescent="0.2">
      <c r="B838" s="2"/>
      <c r="C838" s="2"/>
      <c r="D838" s="2"/>
      <c r="E838" s="2"/>
      <c r="F838" s="3"/>
      <c r="G838" s="2"/>
      <c r="H838" s="29"/>
    </row>
    <row r="839" spans="2:8" ht="13.5" customHeight="1" x14ac:dyDescent="0.2">
      <c r="B839" s="2"/>
      <c r="C839" s="2"/>
      <c r="D839" s="2"/>
      <c r="E839" s="2"/>
      <c r="F839" s="3"/>
      <c r="G839" s="2"/>
      <c r="H839" s="29"/>
    </row>
    <row r="840" spans="2:8" ht="13.5" customHeight="1" x14ac:dyDescent="0.2">
      <c r="B840" s="2"/>
      <c r="C840" s="2"/>
      <c r="D840" s="2"/>
      <c r="E840" s="2"/>
      <c r="F840" s="3"/>
      <c r="G840" s="2"/>
      <c r="H840" s="29"/>
    </row>
    <row r="841" spans="2:8" ht="13.5" customHeight="1" x14ac:dyDescent="0.2">
      <c r="B841" s="2"/>
      <c r="C841" s="2"/>
      <c r="D841" s="2"/>
      <c r="E841" s="2"/>
      <c r="F841" s="3"/>
      <c r="G841" s="2"/>
      <c r="H841" s="29"/>
    </row>
    <row r="842" spans="2:8" ht="13.5" customHeight="1" x14ac:dyDescent="0.2">
      <c r="B842" s="2"/>
      <c r="C842" s="2"/>
      <c r="D842" s="2"/>
      <c r="E842" s="2"/>
      <c r="F842" s="3"/>
      <c r="G842" s="2"/>
      <c r="H842" s="29"/>
    </row>
    <row r="843" spans="2:8" ht="13.5" customHeight="1" x14ac:dyDescent="0.2">
      <c r="B843" s="2"/>
      <c r="C843" s="2"/>
      <c r="D843" s="2"/>
      <c r="E843" s="2"/>
      <c r="F843" s="3"/>
      <c r="G843" s="2"/>
      <c r="H843" s="29"/>
    </row>
    <row r="844" spans="2:8" ht="13.5" customHeight="1" x14ac:dyDescent="0.2">
      <c r="B844" s="2"/>
      <c r="C844" s="2"/>
      <c r="D844" s="2"/>
      <c r="E844" s="2"/>
      <c r="F844" s="3"/>
      <c r="G844" s="2"/>
      <c r="H844" s="29"/>
    </row>
    <row r="845" spans="2:8" ht="13.5" customHeight="1" x14ac:dyDescent="0.2">
      <c r="B845" s="2"/>
      <c r="C845" s="2"/>
      <c r="D845" s="2"/>
      <c r="E845" s="2"/>
      <c r="F845" s="3"/>
      <c r="G845" s="2"/>
      <c r="H845" s="29"/>
    </row>
    <row r="846" spans="2:8" ht="13.5" customHeight="1" x14ac:dyDescent="0.2">
      <c r="B846" s="2"/>
      <c r="C846" s="2"/>
      <c r="D846" s="2"/>
      <c r="E846" s="2"/>
      <c r="F846" s="3"/>
      <c r="G846" s="2"/>
      <c r="H846" s="29"/>
    </row>
    <row r="847" spans="2:8" ht="13.5" customHeight="1" x14ac:dyDescent="0.2">
      <c r="B847" s="2"/>
      <c r="C847" s="2"/>
      <c r="D847" s="2"/>
      <c r="E847" s="2"/>
      <c r="F847" s="3"/>
      <c r="G847" s="2"/>
      <c r="H847" s="29"/>
    </row>
    <row r="848" spans="2:8" ht="13.5" customHeight="1" x14ac:dyDescent="0.2">
      <c r="B848" s="2"/>
      <c r="C848" s="2"/>
      <c r="D848" s="2"/>
      <c r="E848" s="2"/>
      <c r="F848" s="3"/>
      <c r="G848" s="2"/>
      <c r="H848" s="29"/>
    </row>
    <row r="849" spans="2:8" ht="13.5" customHeight="1" x14ac:dyDescent="0.2">
      <c r="B849" s="2"/>
      <c r="C849" s="2"/>
      <c r="D849" s="2"/>
      <c r="E849" s="2"/>
      <c r="F849" s="3"/>
      <c r="G849" s="2"/>
      <c r="H849" s="29"/>
    </row>
    <row r="850" spans="2:8" ht="13.5" customHeight="1" x14ac:dyDescent="0.2">
      <c r="B850" s="2"/>
      <c r="C850" s="2"/>
      <c r="D850" s="2"/>
      <c r="E850" s="2"/>
      <c r="F850" s="3"/>
      <c r="G850" s="2"/>
      <c r="H850" s="29"/>
    </row>
    <row r="851" spans="2:8" ht="13.5" customHeight="1" x14ac:dyDescent="0.2">
      <c r="B851" s="2"/>
      <c r="C851" s="2"/>
      <c r="D851" s="2"/>
      <c r="E851" s="2"/>
      <c r="F851" s="3"/>
      <c r="G851" s="2"/>
      <c r="H851" s="29"/>
    </row>
    <row r="852" spans="2:8" ht="13.5" customHeight="1" x14ac:dyDescent="0.2">
      <c r="B852" s="2"/>
      <c r="C852" s="2"/>
      <c r="D852" s="2"/>
      <c r="E852" s="2"/>
      <c r="F852" s="3"/>
      <c r="G852" s="2"/>
      <c r="H852" s="29"/>
    </row>
    <row r="853" spans="2:8" ht="13.5" customHeight="1" x14ac:dyDescent="0.2">
      <c r="B853" s="2"/>
      <c r="C853" s="2"/>
      <c r="D853" s="2"/>
      <c r="E853" s="2"/>
      <c r="F853" s="3"/>
      <c r="G853" s="2"/>
      <c r="H853" s="29"/>
    </row>
    <row r="854" spans="2:8" ht="13.5" customHeight="1" x14ac:dyDescent="0.2">
      <c r="B854" s="2"/>
      <c r="C854" s="2"/>
      <c r="D854" s="2"/>
      <c r="E854" s="2"/>
      <c r="F854" s="3"/>
      <c r="G854" s="2"/>
      <c r="H854" s="29"/>
    </row>
    <row r="855" spans="2:8" ht="13.5" customHeight="1" x14ac:dyDescent="0.2">
      <c r="B855" s="2"/>
      <c r="C855" s="2"/>
      <c r="D855" s="2"/>
      <c r="E855" s="2"/>
      <c r="F855" s="3"/>
      <c r="G855" s="2"/>
      <c r="H855" s="29"/>
    </row>
    <row r="856" spans="2:8" ht="13.5" customHeight="1" x14ac:dyDescent="0.2">
      <c r="B856" s="2"/>
      <c r="C856" s="2"/>
      <c r="D856" s="2"/>
      <c r="E856" s="2"/>
      <c r="F856" s="3"/>
      <c r="G856" s="2"/>
      <c r="H856" s="29"/>
    </row>
    <row r="857" spans="2:8" ht="13.5" customHeight="1" x14ac:dyDescent="0.2">
      <c r="B857" s="2"/>
      <c r="C857" s="2"/>
      <c r="D857" s="2"/>
      <c r="E857" s="2"/>
      <c r="F857" s="3"/>
      <c r="G857" s="2"/>
      <c r="H857" s="29"/>
    </row>
    <row r="858" spans="2:8" ht="13.5" customHeight="1" x14ac:dyDescent="0.2">
      <c r="B858" s="2"/>
      <c r="C858" s="2"/>
      <c r="D858" s="2"/>
      <c r="E858" s="2"/>
      <c r="F858" s="3"/>
      <c r="G858" s="2"/>
      <c r="H858" s="29"/>
    </row>
    <row r="859" spans="2:8" ht="13.5" customHeight="1" x14ac:dyDescent="0.2">
      <c r="B859" s="2"/>
      <c r="C859" s="2"/>
      <c r="D859" s="2"/>
      <c r="E859" s="2"/>
      <c r="F859" s="3"/>
      <c r="G859" s="2"/>
      <c r="H859" s="29"/>
    </row>
    <row r="860" spans="2:8" ht="13.5" customHeight="1" x14ac:dyDescent="0.2">
      <c r="B860" s="2"/>
      <c r="C860" s="2"/>
      <c r="D860" s="2"/>
      <c r="E860" s="2"/>
      <c r="F860" s="3"/>
      <c r="G860" s="2"/>
      <c r="H860" s="29"/>
    </row>
    <row r="861" spans="2:8" ht="13.5" customHeight="1" x14ac:dyDescent="0.2">
      <c r="B861" s="2"/>
      <c r="C861" s="2"/>
      <c r="D861" s="2"/>
      <c r="E861" s="2"/>
      <c r="F861" s="3"/>
      <c r="G861" s="2"/>
      <c r="H861" s="29"/>
    </row>
    <row r="862" spans="2:8" ht="13.5" customHeight="1" x14ac:dyDescent="0.2">
      <c r="B862" s="2"/>
      <c r="C862" s="2"/>
      <c r="D862" s="2"/>
      <c r="E862" s="2"/>
      <c r="F862" s="3"/>
      <c r="G862" s="2"/>
      <c r="H862" s="29"/>
    </row>
    <row r="863" spans="2:8" ht="13.5" customHeight="1" x14ac:dyDescent="0.2">
      <c r="B863" s="2"/>
      <c r="C863" s="2"/>
      <c r="D863" s="2"/>
      <c r="E863" s="2"/>
      <c r="F863" s="3"/>
      <c r="G863" s="2"/>
      <c r="H863" s="29"/>
    </row>
    <row r="864" spans="2:8" ht="13.5" customHeight="1" x14ac:dyDescent="0.2">
      <c r="B864" s="2"/>
      <c r="C864" s="2"/>
      <c r="D864" s="2"/>
      <c r="E864" s="2"/>
      <c r="F864" s="3"/>
      <c r="G864" s="2"/>
      <c r="H864" s="29"/>
    </row>
    <row r="865" spans="2:8" ht="13.5" customHeight="1" x14ac:dyDescent="0.2">
      <c r="B865" s="2"/>
      <c r="C865" s="2"/>
      <c r="D865" s="2"/>
      <c r="E865" s="2"/>
      <c r="F865" s="3"/>
      <c r="G865" s="2"/>
      <c r="H865" s="29"/>
    </row>
    <row r="866" spans="2:8" ht="13.5" customHeight="1" x14ac:dyDescent="0.2">
      <c r="B866" s="2"/>
      <c r="C866" s="2"/>
      <c r="D866" s="2"/>
      <c r="E866" s="2"/>
      <c r="F866" s="3"/>
      <c r="G866" s="2"/>
      <c r="H866" s="29"/>
    </row>
    <row r="867" spans="2:8" ht="13.5" customHeight="1" x14ac:dyDescent="0.2">
      <c r="B867" s="2"/>
      <c r="C867" s="2"/>
      <c r="D867" s="2"/>
      <c r="E867" s="2"/>
      <c r="F867" s="3"/>
      <c r="G867" s="2"/>
      <c r="H867" s="29"/>
    </row>
    <row r="868" spans="2:8" ht="13.5" customHeight="1" x14ac:dyDescent="0.2">
      <c r="B868" s="2"/>
      <c r="C868" s="2"/>
      <c r="D868" s="2"/>
      <c r="E868" s="2"/>
      <c r="F868" s="3"/>
      <c r="G868" s="2"/>
      <c r="H868" s="29"/>
    </row>
    <row r="869" spans="2:8" ht="13.5" customHeight="1" x14ac:dyDescent="0.2">
      <c r="B869" s="2"/>
      <c r="C869" s="2"/>
      <c r="D869" s="2"/>
      <c r="E869" s="2"/>
      <c r="F869" s="3"/>
      <c r="G869" s="2"/>
      <c r="H869" s="29"/>
    </row>
    <row r="870" spans="2:8" ht="13.5" customHeight="1" x14ac:dyDescent="0.2">
      <c r="B870" s="2"/>
      <c r="C870" s="2"/>
      <c r="D870" s="2"/>
      <c r="E870" s="2"/>
      <c r="F870" s="3"/>
      <c r="G870" s="2"/>
      <c r="H870" s="29"/>
    </row>
    <row r="871" spans="2:8" ht="13.5" customHeight="1" x14ac:dyDescent="0.2">
      <c r="B871" s="2"/>
      <c r="C871" s="2"/>
      <c r="D871" s="2"/>
      <c r="E871" s="2"/>
      <c r="F871" s="3"/>
      <c r="G871" s="2"/>
      <c r="H871" s="29"/>
    </row>
    <row r="872" spans="2:8" ht="13.5" customHeight="1" x14ac:dyDescent="0.2">
      <c r="B872" s="2"/>
      <c r="C872" s="2"/>
      <c r="D872" s="2"/>
      <c r="E872" s="2"/>
      <c r="F872" s="3"/>
      <c r="G872" s="2"/>
      <c r="H872" s="29"/>
    </row>
    <row r="873" spans="2:8" ht="13.5" customHeight="1" x14ac:dyDescent="0.2">
      <c r="B873" s="2"/>
      <c r="C873" s="2"/>
      <c r="D873" s="2"/>
      <c r="E873" s="2"/>
      <c r="F873" s="3"/>
      <c r="G873" s="2"/>
      <c r="H873" s="29"/>
    </row>
    <row r="874" spans="2:8" ht="13.5" customHeight="1" x14ac:dyDescent="0.2">
      <c r="B874" s="2"/>
      <c r="C874" s="2"/>
      <c r="D874" s="2"/>
      <c r="E874" s="2"/>
      <c r="F874" s="3"/>
      <c r="G874" s="2"/>
      <c r="H874" s="29"/>
    </row>
    <row r="875" spans="2:8" ht="13.5" customHeight="1" x14ac:dyDescent="0.2">
      <c r="B875" s="2"/>
      <c r="C875" s="2"/>
      <c r="D875" s="2"/>
      <c r="E875" s="2"/>
      <c r="F875" s="3"/>
      <c r="G875" s="2"/>
      <c r="H875" s="29"/>
    </row>
    <row r="876" spans="2:8" ht="13.5" customHeight="1" x14ac:dyDescent="0.2">
      <c r="B876" s="2"/>
      <c r="C876" s="2"/>
      <c r="D876" s="2"/>
      <c r="E876" s="2"/>
      <c r="F876" s="3"/>
      <c r="G876" s="2"/>
      <c r="H876" s="29"/>
    </row>
    <row r="877" spans="2:8" ht="13.5" customHeight="1" x14ac:dyDescent="0.2">
      <c r="B877" s="2"/>
      <c r="C877" s="2"/>
      <c r="D877" s="2"/>
      <c r="E877" s="2"/>
      <c r="F877" s="3"/>
      <c r="G877" s="2"/>
      <c r="H877" s="29"/>
    </row>
    <row r="878" spans="2:8" ht="13.5" customHeight="1" x14ac:dyDescent="0.2">
      <c r="B878" s="2"/>
      <c r="C878" s="2"/>
      <c r="D878" s="2"/>
      <c r="E878" s="2"/>
      <c r="F878" s="3"/>
      <c r="G878" s="2"/>
      <c r="H878" s="29"/>
    </row>
    <row r="879" spans="2:8" ht="13.5" customHeight="1" x14ac:dyDescent="0.2">
      <c r="B879" s="2"/>
      <c r="C879" s="2"/>
      <c r="D879" s="2"/>
      <c r="E879" s="2"/>
      <c r="F879" s="3"/>
      <c r="G879" s="2"/>
      <c r="H879" s="29"/>
    </row>
    <row r="880" spans="2:8" ht="13.5" customHeight="1" x14ac:dyDescent="0.2">
      <c r="B880" s="2"/>
      <c r="C880" s="2"/>
      <c r="D880" s="2"/>
      <c r="E880" s="2"/>
      <c r="F880" s="3"/>
      <c r="G880" s="2"/>
      <c r="H880" s="29"/>
    </row>
    <row r="881" spans="2:8" ht="13.5" customHeight="1" x14ac:dyDescent="0.2">
      <c r="B881" s="2"/>
      <c r="C881" s="2"/>
      <c r="D881" s="2"/>
      <c r="E881" s="2"/>
      <c r="F881" s="3"/>
      <c r="G881" s="2"/>
      <c r="H881" s="29"/>
    </row>
    <row r="882" spans="2:8" ht="13.5" customHeight="1" x14ac:dyDescent="0.2">
      <c r="B882" s="2"/>
      <c r="C882" s="2"/>
      <c r="D882" s="2"/>
      <c r="E882" s="2"/>
      <c r="F882" s="3"/>
      <c r="G882" s="2"/>
      <c r="H882" s="29"/>
    </row>
    <row r="883" spans="2:8" ht="13.5" customHeight="1" x14ac:dyDescent="0.2">
      <c r="B883" s="2"/>
      <c r="C883" s="2"/>
      <c r="D883" s="2"/>
      <c r="E883" s="2"/>
      <c r="F883" s="3"/>
      <c r="G883" s="2"/>
      <c r="H883" s="29"/>
    </row>
    <row r="884" spans="2:8" ht="13.5" customHeight="1" x14ac:dyDescent="0.2">
      <c r="B884" s="2"/>
      <c r="C884" s="2"/>
      <c r="D884" s="2"/>
      <c r="E884" s="2"/>
      <c r="F884" s="3"/>
      <c r="G884" s="2"/>
      <c r="H884" s="29"/>
    </row>
    <row r="885" spans="2:8" ht="13.5" customHeight="1" x14ac:dyDescent="0.2">
      <c r="B885" s="2"/>
      <c r="C885" s="2"/>
      <c r="D885" s="2"/>
      <c r="E885" s="2"/>
      <c r="F885" s="3"/>
      <c r="G885" s="2"/>
      <c r="H885" s="29"/>
    </row>
    <row r="886" spans="2:8" ht="13.5" customHeight="1" x14ac:dyDescent="0.2">
      <c r="B886" s="2"/>
      <c r="C886" s="2"/>
      <c r="D886" s="2"/>
      <c r="E886" s="2"/>
      <c r="F886" s="3"/>
      <c r="G886" s="2"/>
      <c r="H886" s="29"/>
    </row>
    <row r="887" spans="2:8" ht="13.5" customHeight="1" x14ac:dyDescent="0.2">
      <c r="B887" s="2"/>
      <c r="C887" s="2"/>
      <c r="D887" s="2"/>
      <c r="E887" s="2"/>
      <c r="F887" s="3"/>
      <c r="G887" s="2"/>
      <c r="H887" s="29"/>
    </row>
    <row r="888" spans="2:8" ht="13.5" customHeight="1" x14ac:dyDescent="0.2">
      <c r="B888" s="2"/>
      <c r="C888" s="2"/>
      <c r="D888" s="2"/>
      <c r="E888" s="2"/>
      <c r="F888" s="3"/>
      <c r="G888" s="2"/>
      <c r="H888" s="29"/>
    </row>
    <row r="889" spans="2:8" ht="13.5" customHeight="1" x14ac:dyDescent="0.2">
      <c r="B889" s="2"/>
      <c r="C889" s="2"/>
      <c r="D889" s="2"/>
      <c r="E889" s="2"/>
      <c r="F889" s="3"/>
      <c r="G889" s="2"/>
      <c r="H889" s="29"/>
    </row>
    <row r="890" spans="2:8" ht="13.5" customHeight="1" x14ac:dyDescent="0.2">
      <c r="B890" s="2"/>
      <c r="C890" s="2"/>
      <c r="D890" s="2"/>
      <c r="E890" s="2"/>
      <c r="F890" s="3"/>
      <c r="G890" s="2"/>
      <c r="H890" s="29"/>
    </row>
    <row r="891" spans="2:8" ht="13.5" customHeight="1" x14ac:dyDescent="0.2">
      <c r="B891" s="2"/>
      <c r="C891" s="2"/>
      <c r="D891" s="2"/>
      <c r="E891" s="2"/>
      <c r="F891" s="3"/>
      <c r="G891" s="2"/>
      <c r="H891" s="29"/>
    </row>
    <row r="892" spans="2:8" ht="13.5" customHeight="1" x14ac:dyDescent="0.2">
      <c r="B892" s="2"/>
      <c r="C892" s="2"/>
      <c r="D892" s="2"/>
      <c r="E892" s="2"/>
      <c r="F892" s="3"/>
      <c r="G892" s="2"/>
      <c r="H892" s="29"/>
    </row>
    <row r="893" spans="2:8" ht="13.5" customHeight="1" x14ac:dyDescent="0.2">
      <c r="B893" s="2"/>
      <c r="C893" s="2"/>
      <c r="D893" s="2"/>
      <c r="E893" s="2"/>
      <c r="F893" s="3"/>
      <c r="G893" s="2"/>
      <c r="H893" s="29"/>
    </row>
    <row r="894" spans="2:8" ht="13.5" customHeight="1" x14ac:dyDescent="0.2">
      <c r="B894" s="2"/>
      <c r="C894" s="2"/>
      <c r="D894" s="2"/>
      <c r="E894" s="2"/>
      <c r="F894" s="3"/>
      <c r="G894" s="2"/>
      <c r="H894" s="29"/>
    </row>
    <row r="895" spans="2:8" ht="13.5" customHeight="1" x14ac:dyDescent="0.2">
      <c r="B895" s="2"/>
      <c r="C895" s="2"/>
      <c r="D895" s="2"/>
      <c r="E895" s="2"/>
      <c r="F895" s="3"/>
      <c r="G895" s="2"/>
      <c r="H895" s="29"/>
    </row>
    <row r="896" spans="2:8" ht="13.5" customHeight="1" x14ac:dyDescent="0.2">
      <c r="B896" s="2"/>
      <c r="C896" s="2"/>
      <c r="D896" s="2"/>
      <c r="E896" s="2"/>
      <c r="F896" s="3"/>
      <c r="G896" s="2"/>
      <c r="H896" s="29"/>
    </row>
    <row r="897" spans="2:8" ht="13.5" customHeight="1" x14ac:dyDescent="0.2">
      <c r="B897" s="2"/>
      <c r="C897" s="2"/>
      <c r="D897" s="2"/>
      <c r="E897" s="2"/>
      <c r="F897" s="3"/>
      <c r="G897" s="2"/>
      <c r="H897" s="29"/>
    </row>
    <row r="898" spans="2:8" ht="13.5" customHeight="1" x14ac:dyDescent="0.2">
      <c r="B898" s="2"/>
      <c r="C898" s="2"/>
      <c r="D898" s="2"/>
      <c r="E898" s="2"/>
      <c r="F898" s="3"/>
      <c r="G898" s="2"/>
      <c r="H898" s="29"/>
    </row>
    <row r="899" spans="2:8" ht="13.5" customHeight="1" x14ac:dyDescent="0.2">
      <c r="B899" s="2"/>
      <c r="C899" s="2"/>
      <c r="D899" s="2"/>
      <c r="E899" s="2"/>
      <c r="F899" s="3"/>
      <c r="G899" s="2"/>
      <c r="H899" s="29"/>
    </row>
    <row r="900" spans="2:8" ht="13.5" customHeight="1" x14ac:dyDescent="0.2">
      <c r="B900" s="2"/>
      <c r="C900" s="2"/>
      <c r="D900" s="2"/>
      <c r="E900" s="2"/>
      <c r="F900" s="3"/>
      <c r="G900" s="2"/>
      <c r="H900" s="29"/>
    </row>
    <row r="901" spans="2:8" ht="13.5" customHeight="1" x14ac:dyDescent="0.2">
      <c r="B901" s="2"/>
      <c r="C901" s="2"/>
      <c r="D901" s="2"/>
      <c r="E901" s="2"/>
      <c r="F901" s="3"/>
      <c r="G901" s="2"/>
      <c r="H901" s="29"/>
    </row>
    <row r="902" spans="2:8" ht="13.5" customHeight="1" x14ac:dyDescent="0.2">
      <c r="B902" s="2"/>
      <c r="C902" s="2"/>
      <c r="D902" s="2"/>
      <c r="E902" s="2"/>
      <c r="F902" s="3"/>
      <c r="G902" s="2"/>
      <c r="H902" s="29"/>
    </row>
    <row r="903" spans="2:8" ht="13.5" customHeight="1" x14ac:dyDescent="0.2">
      <c r="B903" s="2"/>
      <c r="C903" s="2"/>
      <c r="D903" s="2"/>
      <c r="E903" s="2"/>
      <c r="F903" s="3"/>
      <c r="G903" s="2"/>
      <c r="H903" s="29"/>
    </row>
    <row r="904" spans="2:8" ht="13.5" customHeight="1" x14ac:dyDescent="0.2">
      <c r="B904" s="2"/>
      <c r="C904" s="2"/>
      <c r="D904" s="2"/>
      <c r="E904" s="2"/>
      <c r="F904" s="3"/>
      <c r="G904" s="2"/>
      <c r="H904" s="29"/>
    </row>
    <row r="905" spans="2:8" ht="13.5" customHeight="1" x14ac:dyDescent="0.2">
      <c r="B905" s="2"/>
      <c r="C905" s="2"/>
      <c r="D905" s="2"/>
      <c r="E905" s="2"/>
      <c r="F905" s="3"/>
      <c r="G905" s="2"/>
      <c r="H905" s="29"/>
    </row>
    <row r="906" spans="2:8" ht="13.5" customHeight="1" x14ac:dyDescent="0.2">
      <c r="B906" s="2"/>
      <c r="C906" s="2"/>
      <c r="D906" s="2"/>
      <c r="E906" s="2"/>
      <c r="F906" s="3"/>
      <c r="G906" s="2"/>
      <c r="H906" s="29"/>
    </row>
    <row r="907" spans="2:8" ht="13.5" customHeight="1" x14ac:dyDescent="0.2">
      <c r="B907" s="2"/>
      <c r="C907" s="2"/>
      <c r="D907" s="2"/>
      <c r="E907" s="2"/>
      <c r="F907" s="3"/>
      <c r="G907" s="2"/>
      <c r="H907" s="29"/>
    </row>
    <row r="908" spans="2:8" ht="13.5" customHeight="1" x14ac:dyDescent="0.2">
      <c r="B908" s="2"/>
      <c r="C908" s="2"/>
      <c r="D908" s="2"/>
      <c r="E908" s="2"/>
      <c r="F908" s="3"/>
      <c r="G908" s="2"/>
      <c r="H908" s="29"/>
    </row>
    <row r="909" spans="2:8" ht="13.5" customHeight="1" x14ac:dyDescent="0.2">
      <c r="B909" s="2"/>
      <c r="C909" s="2"/>
      <c r="D909" s="2"/>
      <c r="E909" s="2"/>
      <c r="F909" s="3"/>
      <c r="G909" s="2"/>
      <c r="H909" s="29"/>
    </row>
    <row r="910" spans="2:8" ht="13.5" customHeight="1" x14ac:dyDescent="0.2">
      <c r="B910" s="2"/>
      <c r="C910" s="2"/>
      <c r="D910" s="2"/>
      <c r="E910" s="2"/>
      <c r="F910" s="3"/>
      <c r="G910" s="2"/>
      <c r="H910" s="29"/>
    </row>
    <row r="911" spans="2:8" ht="13.5" customHeight="1" x14ac:dyDescent="0.2">
      <c r="B911" s="2"/>
      <c r="C911" s="2"/>
      <c r="D911" s="2"/>
      <c r="E911" s="2"/>
      <c r="F911" s="3"/>
      <c r="G911" s="2"/>
      <c r="H911" s="29"/>
    </row>
    <row r="912" spans="2:8" ht="13.5" customHeight="1" x14ac:dyDescent="0.2">
      <c r="B912" s="2"/>
      <c r="C912" s="2"/>
      <c r="D912" s="2"/>
      <c r="E912" s="2"/>
      <c r="F912" s="3"/>
      <c r="G912" s="2"/>
      <c r="H912" s="29"/>
    </row>
    <row r="913" spans="2:8" ht="13.5" customHeight="1" x14ac:dyDescent="0.2">
      <c r="B913" s="2"/>
      <c r="C913" s="2"/>
      <c r="D913" s="2"/>
      <c r="E913" s="2"/>
      <c r="F913" s="3"/>
      <c r="G913" s="2"/>
      <c r="H913" s="29"/>
    </row>
    <row r="914" spans="2:8" ht="13.5" customHeight="1" x14ac:dyDescent="0.2">
      <c r="B914" s="2"/>
      <c r="C914" s="2"/>
      <c r="D914" s="2"/>
      <c r="E914" s="2"/>
      <c r="F914" s="3"/>
      <c r="G914" s="2"/>
      <c r="H914" s="29"/>
    </row>
    <row r="915" spans="2:8" ht="13.5" customHeight="1" x14ac:dyDescent="0.2">
      <c r="B915" s="2"/>
      <c r="C915" s="2"/>
      <c r="D915" s="2"/>
      <c r="E915" s="2"/>
      <c r="F915" s="3"/>
      <c r="G915" s="2"/>
      <c r="H915" s="29"/>
    </row>
    <row r="916" spans="2:8" ht="13.5" customHeight="1" x14ac:dyDescent="0.2">
      <c r="B916" s="2"/>
      <c r="C916" s="2"/>
      <c r="D916" s="2"/>
      <c r="E916" s="2"/>
      <c r="F916" s="3"/>
      <c r="G916" s="2"/>
      <c r="H916" s="29"/>
    </row>
    <row r="917" spans="2:8" ht="13.5" customHeight="1" x14ac:dyDescent="0.2">
      <c r="B917" s="2"/>
      <c r="C917" s="2"/>
      <c r="D917" s="2"/>
      <c r="E917" s="2"/>
      <c r="F917" s="3"/>
      <c r="G917" s="2"/>
      <c r="H917" s="29"/>
    </row>
    <row r="918" spans="2:8" ht="13.5" customHeight="1" x14ac:dyDescent="0.2">
      <c r="B918" s="2"/>
      <c r="C918" s="2"/>
      <c r="D918" s="2"/>
      <c r="E918" s="2"/>
      <c r="F918" s="3"/>
      <c r="G918" s="2"/>
      <c r="H918" s="29"/>
    </row>
    <row r="919" spans="2:8" ht="13.5" customHeight="1" x14ac:dyDescent="0.2">
      <c r="B919" s="2"/>
      <c r="C919" s="2"/>
      <c r="D919" s="2"/>
      <c r="E919" s="2"/>
      <c r="F919" s="3"/>
      <c r="G919" s="2"/>
      <c r="H919" s="29"/>
    </row>
    <row r="920" spans="2:8" ht="13.5" customHeight="1" x14ac:dyDescent="0.2">
      <c r="B920" s="2"/>
      <c r="C920" s="2"/>
      <c r="D920" s="2"/>
      <c r="E920" s="2"/>
      <c r="F920" s="3"/>
      <c r="G920" s="2"/>
      <c r="H920" s="29"/>
    </row>
    <row r="921" spans="2:8" ht="13.5" customHeight="1" x14ac:dyDescent="0.2">
      <c r="B921" s="2"/>
      <c r="C921" s="2"/>
      <c r="D921" s="2"/>
      <c r="E921" s="2"/>
      <c r="F921" s="3"/>
      <c r="G921" s="2"/>
      <c r="H921" s="29"/>
    </row>
    <row r="922" spans="2:8" ht="13.5" customHeight="1" x14ac:dyDescent="0.2">
      <c r="B922" s="2"/>
      <c r="C922" s="2"/>
      <c r="D922" s="2"/>
      <c r="E922" s="2"/>
      <c r="F922" s="3"/>
      <c r="G922" s="2"/>
      <c r="H922" s="29"/>
    </row>
    <row r="923" spans="2:8" ht="13.5" customHeight="1" x14ac:dyDescent="0.2">
      <c r="B923" s="2"/>
      <c r="C923" s="2"/>
      <c r="D923" s="2"/>
      <c r="E923" s="2"/>
      <c r="F923" s="3"/>
      <c r="G923" s="2"/>
      <c r="H923" s="29"/>
    </row>
    <row r="924" spans="2:8" ht="13.5" customHeight="1" x14ac:dyDescent="0.2">
      <c r="B924" s="2"/>
      <c r="C924" s="2"/>
      <c r="D924" s="2"/>
      <c r="E924" s="2"/>
      <c r="F924" s="3"/>
      <c r="G924" s="2"/>
      <c r="H924" s="29"/>
    </row>
    <row r="925" spans="2:8" ht="13.5" customHeight="1" x14ac:dyDescent="0.2">
      <c r="B925" s="2"/>
      <c r="C925" s="2"/>
      <c r="D925" s="2"/>
      <c r="E925" s="2"/>
      <c r="F925" s="3"/>
      <c r="G925" s="2"/>
      <c r="H925" s="29"/>
    </row>
    <row r="926" spans="2:8" ht="13.5" customHeight="1" x14ac:dyDescent="0.2">
      <c r="B926" s="2"/>
      <c r="C926" s="2"/>
      <c r="D926" s="2"/>
      <c r="E926" s="2"/>
      <c r="F926" s="3"/>
      <c r="G926" s="2"/>
      <c r="H926" s="29"/>
    </row>
    <row r="927" spans="2:8" ht="13.5" customHeight="1" x14ac:dyDescent="0.2">
      <c r="B927" s="2"/>
      <c r="C927" s="2"/>
      <c r="D927" s="2"/>
      <c r="E927" s="2"/>
      <c r="F927" s="3"/>
      <c r="G927" s="2"/>
      <c r="H927" s="29"/>
    </row>
    <row r="928" spans="2:8" ht="13.5" customHeight="1" x14ac:dyDescent="0.2">
      <c r="B928" s="2"/>
      <c r="C928" s="2"/>
      <c r="D928" s="2"/>
      <c r="E928" s="2"/>
      <c r="F928" s="3"/>
      <c r="G928" s="2"/>
      <c r="H928" s="29"/>
    </row>
    <row r="929" spans="2:8" ht="13.5" customHeight="1" x14ac:dyDescent="0.2">
      <c r="B929" s="2"/>
      <c r="C929" s="2"/>
      <c r="D929" s="2"/>
      <c r="E929" s="2"/>
      <c r="F929" s="3"/>
      <c r="G929" s="2"/>
      <c r="H929" s="29"/>
    </row>
    <row r="930" spans="2:8" ht="13.5" customHeight="1" x14ac:dyDescent="0.2">
      <c r="B930" s="2"/>
      <c r="C930" s="2"/>
      <c r="D930" s="2"/>
      <c r="E930" s="2"/>
      <c r="F930" s="3"/>
      <c r="G930" s="2"/>
      <c r="H930" s="29"/>
    </row>
    <row r="931" spans="2:8" ht="13.5" customHeight="1" x14ac:dyDescent="0.2">
      <c r="B931" s="2"/>
      <c r="C931" s="2"/>
      <c r="D931" s="2"/>
      <c r="E931" s="2"/>
      <c r="F931" s="3"/>
      <c r="G931" s="2"/>
      <c r="H931" s="29"/>
    </row>
    <row r="932" spans="2:8" ht="13.5" customHeight="1" x14ac:dyDescent="0.2">
      <c r="B932" s="2"/>
      <c r="C932" s="2"/>
      <c r="D932" s="2"/>
      <c r="E932" s="2"/>
      <c r="F932" s="3"/>
      <c r="G932" s="2"/>
      <c r="H932" s="29"/>
    </row>
    <row r="933" spans="2:8" ht="13.5" customHeight="1" x14ac:dyDescent="0.2">
      <c r="B933" s="2"/>
      <c r="C933" s="2"/>
      <c r="D933" s="2"/>
      <c r="E933" s="2"/>
      <c r="F933" s="3"/>
      <c r="G933" s="2"/>
      <c r="H933" s="29"/>
    </row>
    <row r="934" spans="2:8" ht="13.5" customHeight="1" x14ac:dyDescent="0.2">
      <c r="B934" s="2"/>
      <c r="C934" s="2"/>
      <c r="D934" s="2"/>
      <c r="E934" s="2"/>
      <c r="F934" s="3"/>
      <c r="G934" s="2"/>
      <c r="H934" s="29"/>
    </row>
    <row r="935" spans="2:8" ht="13.5" customHeight="1" x14ac:dyDescent="0.2">
      <c r="B935" s="2"/>
      <c r="C935" s="2"/>
      <c r="D935" s="2"/>
      <c r="E935" s="2"/>
      <c r="F935" s="3"/>
      <c r="G935" s="2"/>
      <c r="H935" s="29"/>
    </row>
    <row r="936" spans="2:8" ht="13.5" customHeight="1" x14ac:dyDescent="0.2">
      <c r="B936" s="2"/>
      <c r="C936" s="2"/>
      <c r="D936" s="2"/>
      <c r="E936" s="2"/>
      <c r="F936" s="3"/>
      <c r="G936" s="2"/>
      <c r="H936" s="29"/>
    </row>
    <row r="937" spans="2:8" ht="13.5" customHeight="1" x14ac:dyDescent="0.2">
      <c r="B937" s="2"/>
      <c r="C937" s="2"/>
      <c r="D937" s="2"/>
      <c r="E937" s="2"/>
      <c r="F937" s="3"/>
      <c r="G937" s="2"/>
      <c r="H937" s="29"/>
    </row>
    <row r="938" spans="2:8" ht="13.5" customHeight="1" x14ac:dyDescent="0.2">
      <c r="B938" s="2"/>
      <c r="C938" s="2"/>
      <c r="D938" s="2"/>
      <c r="E938" s="2"/>
      <c r="F938" s="3"/>
      <c r="G938" s="2"/>
      <c r="H938" s="29"/>
    </row>
    <row r="939" spans="2:8" ht="13.5" customHeight="1" x14ac:dyDescent="0.2">
      <c r="B939" s="2"/>
      <c r="C939" s="2"/>
      <c r="D939" s="2"/>
      <c r="E939" s="2"/>
      <c r="F939" s="3"/>
      <c r="G939" s="2"/>
      <c r="H939" s="29"/>
    </row>
    <row r="940" spans="2:8" ht="13.5" customHeight="1" x14ac:dyDescent="0.2">
      <c r="B940" s="2"/>
      <c r="C940" s="2"/>
      <c r="D940" s="2"/>
      <c r="E940" s="2"/>
      <c r="F940" s="3"/>
      <c r="G940" s="2"/>
      <c r="H940" s="29"/>
    </row>
    <row r="941" spans="2:8" ht="13.5" customHeight="1" x14ac:dyDescent="0.2">
      <c r="B941" s="2"/>
      <c r="C941" s="2"/>
      <c r="D941" s="2"/>
      <c r="E941" s="2"/>
      <c r="F941" s="3"/>
      <c r="G941" s="2"/>
      <c r="H941" s="29"/>
    </row>
    <row r="942" spans="2:8" ht="13.5" customHeight="1" x14ac:dyDescent="0.2">
      <c r="B942" s="2"/>
      <c r="C942" s="2"/>
      <c r="D942" s="2"/>
      <c r="E942" s="2"/>
      <c r="F942" s="3"/>
      <c r="G942" s="2"/>
      <c r="H942" s="29"/>
    </row>
    <row r="943" spans="2:8" ht="13.5" customHeight="1" x14ac:dyDescent="0.2">
      <c r="B943" s="2"/>
      <c r="C943" s="2"/>
      <c r="D943" s="2"/>
      <c r="E943" s="2"/>
      <c r="F943" s="3"/>
      <c r="G943" s="2"/>
      <c r="H943" s="29"/>
    </row>
    <row r="944" spans="2:8" ht="13.5" customHeight="1" x14ac:dyDescent="0.2">
      <c r="B944" s="2"/>
      <c r="C944" s="2"/>
      <c r="D944" s="2"/>
      <c r="E944" s="2"/>
      <c r="F944" s="3"/>
      <c r="G944" s="2"/>
      <c r="H944" s="29"/>
    </row>
    <row r="945" spans="2:8" ht="13.5" customHeight="1" x14ac:dyDescent="0.2">
      <c r="B945" s="2"/>
      <c r="C945" s="2"/>
      <c r="D945" s="2"/>
      <c r="E945" s="2"/>
      <c r="F945" s="3"/>
      <c r="G945" s="2"/>
      <c r="H945" s="29"/>
    </row>
    <row r="946" spans="2:8" ht="13.5" customHeight="1" x14ac:dyDescent="0.2">
      <c r="B946" s="2"/>
      <c r="C946" s="2"/>
      <c r="D946" s="2"/>
      <c r="E946" s="2"/>
      <c r="F946" s="3"/>
      <c r="G946" s="2"/>
      <c r="H946" s="29"/>
    </row>
    <row r="947" spans="2:8" ht="13.5" customHeight="1" x14ac:dyDescent="0.2">
      <c r="B947" s="2"/>
      <c r="C947" s="2"/>
      <c r="D947" s="2"/>
      <c r="E947" s="2"/>
      <c r="F947" s="3"/>
      <c r="G947" s="2"/>
      <c r="H947" s="29"/>
    </row>
    <row r="948" spans="2:8" ht="13.5" customHeight="1" x14ac:dyDescent="0.2">
      <c r="B948" s="2"/>
      <c r="C948" s="2"/>
      <c r="D948" s="2"/>
      <c r="E948" s="2"/>
      <c r="F948" s="3"/>
      <c r="G948" s="2"/>
      <c r="H948" s="29"/>
    </row>
    <row r="949" spans="2:8" ht="13.5" customHeight="1" x14ac:dyDescent="0.2">
      <c r="B949" s="2"/>
      <c r="C949" s="2"/>
      <c r="D949" s="2"/>
      <c r="E949" s="2"/>
      <c r="F949" s="3"/>
      <c r="G949" s="2"/>
      <c r="H949" s="29"/>
    </row>
    <row r="950" spans="2:8" ht="13.5" customHeight="1" x14ac:dyDescent="0.2">
      <c r="B950" s="2"/>
      <c r="C950" s="2"/>
      <c r="D950" s="2"/>
      <c r="E950" s="2"/>
      <c r="F950" s="3"/>
      <c r="G950" s="2"/>
      <c r="H950" s="29"/>
    </row>
    <row r="951" spans="2:8" ht="13.5" customHeight="1" x14ac:dyDescent="0.2">
      <c r="B951" s="2"/>
      <c r="C951" s="2"/>
      <c r="D951" s="2"/>
      <c r="E951" s="2"/>
      <c r="F951" s="3"/>
      <c r="G951" s="2"/>
      <c r="H951" s="29"/>
    </row>
    <row r="952" spans="2:8" ht="13.5" customHeight="1" x14ac:dyDescent="0.2">
      <c r="B952" s="2"/>
      <c r="C952" s="2"/>
      <c r="D952" s="2"/>
      <c r="E952" s="2"/>
      <c r="F952" s="3"/>
      <c r="G952" s="2"/>
      <c r="H952" s="29"/>
    </row>
    <row r="953" spans="2:8" ht="13.5" customHeight="1" x14ac:dyDescent="0.2">
      <c r="B953" s="2"/>
      <c r="C953" s="2"/>
      <c r="D953" s="2"/>
      <c r="E953" s="2"/>
      <c r="F953" s="3"/>
      <c r="G953" s="2"/>
      <c r="H953" s="29"/>
    </row>
    <row r="954" spans="2:8" ht="13.5" customHeight="1" x14ac:dyDescent="0.2">
      <c r="B954" s="2"/>
      <c r="C954" s="2"/>
      <c r="D954" s="2"/>
      <c r="E954" s="2"/>
      <c r="F954" s="3"/>
      <c r="G954" s="2"/>
      <c r="H954" s="29"/>
    </row>
    <row r="955" spans="2:8" ht="13.5" customHeight="1" x14ac:dyDescent="0.2">
      <c r="B955" s="2"/>
      <c r="C955" s="2"/>
      <c r="D955" s="2"/>
      <c r="E955" s="2"/>
      <c r="F955" s="3"/>
      <c r="G955" s="2"/>
      <c r="H955" s="29"/>
    </row>
    <row r="956" spans="2:8" ht="13.5" customHeight="1" x14ac:dyDescent="0.2">
      <c r="B956" s="2"/>
      <c r="C956" s="2"/>
      <c r="D956" s="2"/>
      <c r="E956" s="2"/>
      <c r="F956" s="3"/>
      <c r="G956" s="2"/>
      <c r="H956" s="29"/>
    </row>
    <row r="957" spans="2:8" ht="13.5" customHeight="1" x14ac:dyDescent="0.2">
      <c r="B957" s="2"/>
      <c r="C957" s="2"/>
      <c r="D957" s="2"/>
      <c r="E957" s="2"/>
      <c r="F957" s="3"/>
      <c r="G957" s="2"/>
      <c r="H957" s="29"/>
    </row>
    <row r="958" spans="2:8" ht="13.5" customHeight="1" x14ac:dyDescent="0.2">
      <c r="B958" s="2"/>
      <c r="C958" s="2"/>
      <c r="D958" s="2"/>
      <c r="E958" s="2"/>
      <c r="F958" s="3"/>
      <c r="G958" s="2"/>
      <c r="H958" s="29"/>
    </row>
    <row r="959" spans="2:8" ht="13.5" customHeight="1" x14ac:dyDescent="0.2">
      <c r="B959" s="2"/>
      <c r="C959" s="2"/>
      <c r="D959" s="2"/>
      <c r="E959" s="2"/>
      <c r="F959" s="3"/>
      <c r="G959" s="2"/>
      <c r="H959" s="29"/>
    </row>
    <row r="960" spans="2:8" ht="13.5" customHeight="1" x14ac:dyDescent="0.2">
      <c r="B960" s="2"/>
      <c r="C960" s="2"/>
      <c r="D960" s="2"/>
      <c r="E960" s="2"/>
      <c r="F960" s="3"/>
      <c r="G960" s="2"/>
      <c r="H960" s="29"/>
    </row>
    <row r="961" spans="2:8" ht="13.5" customHeight="1" x14ac:dyDescent="0.2">
      <c r="B961" s="2"/>
      <c r="C961" s="2"/>
      <c r="D961" s="2"/>
      <c r="E961" s="2"/>
      <c r="F961" s="3"/>
      <c r="G961" s="2"/>
      <c r="H961" s="29"/>
    </row>
    <row r="962" spans="2:8" ht="13.5" customHeight="1" x14ac:dyDescent="0.2">
      <c r="B962" s="2"/>
      <c r="C962" s="2"/>
      <c r="D962" s="2"/>
      <c r="E962" s="2"/>
      <c r="F962" s="3"/>
      <c r="G962" s="2"/>
      <c r="H962" s="29"/>
    </row>
    <row r="963" spans="2:8" ht="13.5" customHeight="1" x14ac:dyDescent="0.2">
      <c r="B963" s="2"/>
      <c r="C963" s="2"/>
      <c r="D963" s="2"/>
      <c r="E963" s="2"/>
      <c r="F963" s="3"/>
      <c r="G963" s="2"/>
      <c r="H963" s="29"/>
    </row>
    <row r="964" spans="2:8" ht="13.5" customHeight="1" x14ac:dyDescent="0.2">
      <c r="B964" s="2"/>
      <c r="C964" s="2"/>
      <c r="D964" s="2"/>
      <c r="E964" s="2"/>
      <c r="F964" s="3"/>
      <c r="G964" s="2"/>
      <c r="H964" s="29"/>
    </row>
    <row r="965" spans="2:8" ht="13.5" customHeight="1" x14ac:dyDescent="0.2">
      <c r="B965" s="2"/>
      <c r="C965" s="2"/>
      <c r="D965" s="2"/>
      <c r="E965" s="2"/>
      <c r="F965" s="3"/>
      <c r="G965" s="2"/>
      <c r="H965" s="29"/>
    </row>
    <row r="966" spans="2:8" ht="13.5" customHeight="1" x14ac:dyDescent="0.2">
      <c r="B966" s="2"/>
      <c r="C966" s="2"/>
      <c r="D966" s="2"/>
      <c r="E966" s="2"/>
      <c r="F966" s="3"/>
      <c r="G966" s="2"/>
      <c r="H966" s="29"/>
    </row>
    <row r="967" spans="2:8" ht="13.5" customHeight="1" x14ac:dyDescent="0.2">
      <c r="B967" s="2"/>
      <c r="C967" s="2"/>
      <c r="D967" s="2"/>
      <c r="E967" s="2"/>
      <c r="F967" s="3"/>
      <c r="G967" s="2"/>
      <c r="H967" s="29"/>
    </row>
    <row r="968" spans="2:8" ht="13.5" customHeight="1" x14ac:dyDescent="0.2">
      <c r="B968" s="2"/>
      <c r="C968" s="2"/>
      <c r="D968" s="2"/>
      <c r="E968" s="2"/>
      <c r="F968" s="3"/>
      <c r="G968" s="2"/>
      <c r="H968" s="29"/>
    </row>
    <row r="969" spans="2:8" ht="13.5" customHeight="1" x14ac:dyDescent="0.2">
      <c r="B969" s="2"/>
      <c r="C969" s="2"/>
      <c r="D969" s="2"/>
      <c r="E969" s="2"/>
      <c r="F969" s="3"/>
      <c r="G969" s="2"/>
      <c r="H969" s="29"/>
    </row>
    <row r="970" spans="2:8" ht="13.5" customHeight="1" x14ac:dyDescent="0.2">
      <c r="B970" s="2"/>
      <c r="C970" s="2"/>
      <c r="D970" s="2"/>
      <c r="E970" s="2"/>
      <c r="F970" s="3"/>
      <c r="G970" s="2"/>
      <c r="H970" s="29"/>
    </row>
    <row r="971" spans="2:8" ht="13.5" customHeight="1" x14ac:dyDescent="0.2">
      <c r="B971" s="2"/>
      <c r="C971" s="2"/>
      <c r="D971" s="2"/>
      <c r="E971" s="2"/>
      <c r="F971" s="3"/>
      <c r="G971" s="2"/>
      <c r="H971" s="29"/>
    </row>
    <row r="972" spans="2:8" ht="13.5" customHeight="1" x14ac:dyDescent="0.2">
      <c r="B972" s="2"/>
      <c r="C972" s="2"/>
      <c r="D972" s="2"/>
      <c r="E972" s="2"/>
      <c r="F972" s="3"/>
      <c r="G972" s="2"/>
      <c r="H972" s="29"/>
    </row>
    <row r="973" spans="2:8" ht="13.5" customHeight="1" x14ac:dyDescent="0.2">
      <c r="B973" s="2"/>
      <c r="C973" s="2"/>
      <c r="D973" s="2"/>
      <c r="E973" s="2"/>
      <c r="F973" s="3"/>
      <c r="G973" s="2"/>
      <c r="H973" s="29"/>
    </row>
    <row r="974" spans="2:8" ht="13.5" customHeight="1" x14ac:dyDescent="0.2">
      <c r="B974" s="2"/>
      <c r="C974" s="2"/>
      <c r="D974" s="2"/>
      <c r="E974" s="2"/>
      <c r="F974" s="3"/>
      <c r="G974" s="2"/>
      <c r="H974" s="29"/>
    </row>
    <row r="975" spans="2:8" ht="13.5" customHeight="1" x14ac:dyDescent="0.2">
      <c r="B975" s="2"/>
      <c r="C975" s="2"/>
      <c r="D975" s="2"/>
      <c r="E975" s="2"/>
      <c r="F975" s="3"/>
      <c r="G975" s="2"/>
      <c r="H975" s="29"/>
    </row>
    <row r="976" spans="2:8" ht="13.5" customHeight="1" x14ac:dyDescent="0.2">
      <c r="B976" s="2"/>
      <c r="C976" s="2"/>
      <c r="D976" s="2"/>
      <c r="E976" s="2"/>
      <c r="F976" s="3"/>
      <c r="G976" s="2"/>
      <c r="H976" s="29"/>
    </row>
    <row r="977" spans="2:8" ht="13.5" customHeight="1" x14ac:dyDescent="0.2">
      <c r="B977" s="2"/>
      <c r="C977" s="2"/>
      <c r="D977" s="2"/>
      <c r="E977" s="2"/>
      <c r="F977" s="3"/>
      <c r="G977" s="2"/>
      <c r="H977" s="29"/>
    </row>
    <row r="978" spans="2:8" ht="13.5" customHeight="1" x14ac:dyDescent="0.2">
      <c r="B978" s="2"/>
      <c r="C978" s="2"/>
      <c r="D978" s="2"/>
      <c r="E978" s="2"/>
      <c r="F978" s="3"/>
      <c r="G978" s="2"/>
      <c r="H978" s="29"/>
    </row>
    <row r="979" spans="2:8" ht="13.5" customHeight="1" x14ac:dyDescent="0.2">
      <c r="B979" s="2"/>
      <c r="C979" s="2"/>
      <c r="D979" s="2"/>
      <c r="E979" s="2"/>
      <c r="F979" s="3"/>
      <c r="G979" s="2"/>
      <c r="H979" s="29"/>
    </row>
    <row r="980" spans="2:8" ht="13.5" customHeight="1" x14ac:dyDescent="0.2">
      <c r="B980" s="2"/>
      <c r="C980" s="2"/>
      <c r="D980" s="2"/>
      <c r="E980" s="2"/>
      <c r="F980" s="3"/>
      <c r="G980" s="2"/>
      <c r="H980" s="29"/>
    </row>
    <row r="981" spans="2:8" ht="13.5" customHeight="1" x14ac:dyDescent="0.2">
      <c r="B981" s="2"/>
      <c r="C981" s="2"/>
      <c r="D981" s="2"/>
      <c r="E981" s="2"/>
      <c r="F981" s="3"/>
      <c r="G981" s="2"/>
      <c r="H981" s="29"/>
    </row>
    <row r="982" spans="2:8" ht="13.5" customHeight="1" x14ac:dyDescent="0.2">
      <c r="B982" s="2"/>
      <c r="C982" s="2"/>
      <c r="D982" s="2"/>
      <c r="E982" s="2"/>
      <c r="F982" s="3"/>
      <c r="G982" s="2"/>
      <c r="H982" s="29"/>
    </row>
    <row r="983" spans="2:8" ht="13.5" customHeight="1" x14ac:dyDescent="0.2">
      <c r="B983" s="2"/>
      <c r="C983" s="2"/>
      <c r="D983" s="2"/>
      <c r="E983" s="2"/>
      <c r="F983" s="3"/>
      <c r="G983" s="2"/>
      <c r="H983" s="29"/>
    </row>
    <row r="984" spans="2:8" ht="13.5" customHeight="1" x14ac:dyDescent="0.2">
      <c r="B984" s="2"/>
      <c r="C984" s="2"/>
      <c r="D984" s="2"/>
      <c r="E984" s="2"/>
      <c r="F984" s="3"/>
      <c r="G984" s="2"/>
      <c r="H984" s="29"/>
    </row>
    <row r="985" spans="2:8" ht="13.5" customHeight="1" x14ac:dyDescent="0.2">
      <c r="B985" s="2"/>
      <c r="C985" s="2"/>
      <c r="D985" s="2"/>
      <c r="E985" s="2"/>
      <c r="F985" s="3"/>
      <c r="G985" s="2"/>
      <c r="H985" s="29"/>
    </row>
    <row r="986" spans="2:8" ht="13.5" customHeight="1" x14ac:dyDescent="0.2">
      <c r="B986" s="2"/>
      <c r="C986" s="2"/>
      <c r="D986" s="2"/>
      <c r="E986" s="2"/>
      <c r="F986" s="3"/>
      <c r="G986" s="2"/>
      <c r="H986" s="29"/>
    </row>
    <row r="987" spans="2:8" ht="13.5" customHeight="1" x14ac:dyDescent="0.2">
      <c r="B987" s="2"/>
      <c r="C987" s="2"/>
      <c r="D987" s="2"/>
      <c r="E987" s="2"/>
      <c r="F987" s="3"/>
      <c r="G987" s="2"/>
      <c r="H987" s="29"/>
    </row>
    <row r="988" spans="2:8" ht="13.5" customHeight="1" x14ac:dyDescent="0.2">
      <c r="B988" s="2"/>
      <c r="C988" s="2"/>
      <c r="D988" s="2"/>
      <c r="E988" s="2"/>
      <c r="F988" s="3"/>
      <c r="G988" s="2"/>
      <c r="H988" s="29"/>
    </row>
    <row r="989" spans="2:8" ht="13.5" customHeight="1" x14ac:dyDescent="0.2">
      <c r="B989" s="2"/>
      <c r="C989" s="2"/>
      <c r="D989" s="2"/>
      <c r="E989" s="2"/>
      <c r="F989" s="3"/>
      <c r="G989" s="2"/>
      <c r="H989" s="29"/>
    </row>
    <row r="990" spans="2:8" ht="13.5" customHeight="1" x14ac:dyDescent="0.2">
      <c r="B990" s="2"/>
      <c r="C990" s="2"/>
      <c r="D990" s="2"/>
      <c r="E990" s="2"/>
      <c r="F990" s="3"/>
      <c r="G990" s="2"/>
      <c r="H990" s="29"/>
    </row>
    <row r="991" spans="2:8" ht="13.5" customHeight="1" x14ac:dyDescent="0.2">
      <c r="B991" s="2"/>
      <c r="C991" s="2"/>
      <c r="D991" s="2"/>
      <c r="E991" s="2"/>
      <c r="F991" s="3"/>
      <c r="G991" s="2"/>
      <c r="H991" s="29"/>
    </row>
    <row r="992" spans="2:8" ht="13.5" customHeight="1" x14ac:dyDescent="0.2">
      <c r="B992" s="2"/>
      <c r="C992" s="2"/>
      <c r="D992" s="2"/>
      <c r="E992" s="2"/>
      <c r="F992" s="3"/>
      <c r="G992" s="2"/>
      <c r="H992" s="29"/>
    </row>
    <row r="993" spans="2:8" ht="13.5" customHeight="1" x14ac:dyDescent="0.2">
      <c r="B993" s="2"/>
      <c r="C993" s="2"/>
      <c r="D993" s="2"/>
      <c r="E993" s="2"/>
      <c r="F993" s="3"/>
      <c r="G993" s="2"/>
      <c r="H993" s="29"/>
    </row>
    <row r="994" spans="2:8" ht="13.5" customHeight="1" x14ac:dyDescent="0.2">
      <c r="B994" s="2"/>
      <c r="C994" s="2"/>
      <c r="D994" s="2"/>
      <c r="E994" s="2"/>
      <c r="F994" s="3"/>
      <c r="G994" s="2"/>
      <c r="H994" s="29"/>
    </row>
    <row r="995" spans="2:8" ht="13.5" customHeight="1" x14ac:dyDescent="0.2">
      <c r="B995" s="2"/>
      <c r="C995" s="2"/>
      <c r="D995" s="2"/>
      <c r="E995" s="2"/>
      <c r="F995" s="3"/>
      <c r="G995" s="2"/>
      <c r="H995" s="29"/>
    </row>
    <row r="996" spans="2:8" ht="13.5" customHeight="1" x14ac:dyDescent="0.2">
      <c r="B996" s="2"/>
      <c r="C996" s="2"/>
      <c r="D996" s="2"/>
      <c r="E996" s="2"/>
      <c r="F996" s="3"/>
      <c r="G996" s="2"/>
      <c r="H996" s="29"/>
    </row>
    <row r="997" spans="2:8" ht="13.5" customHeight="1" x14ac:dyDescent="0.2">
      <c r="B997" s="2"/>
      <c r="C997" s="2"/>
      <c r="D997" s="2"/>
      <c r="E997" s="2"/>
      <c r="F997" s="3"/>
      <c r="G997" s="2"/>
      <c r="H997" s="29"/>
    </row>
    <row r="998" spans="2:8" ht="13.5" customHeight="1" x14ac:dyDescent="0.2">
      <c r="B998" s="2"/>
      <c r="C998" s="2"/>
      <c r="D998" s="2"/>
      <c r="E998" s="2"/>
      <c r="F998" s="3"/>
      <c r="G998" s="2"/>
      <c r="H998" s="29"/>
    </row>
    <row r="999" spans="2:8" ht="13.5" customHeight="1" x14ac:dyDescent="0.2">
      <c r="B999" s="2"/>
      <c r="C999" s="2"/>
      <c r="D999" s="2"/>
      <c r="E999" s="2"/>
      <c r="F999" s="3"/>
      <c r="G999" s="2"/>
      <c r="H999" s="29"/>
    </row>
    <row r="1000" spans="2:8" ht="13.5" customHeight="1" x14ac:dyDescent="0.2">
      <c r="B1000" s="2"/>
      <c r="C1000" s="2"/>
      <c r="D1000" s="2"/>
      <c r="E1000" s="2"/>
      <c r="F1000" s="3"/>
      <c r="G1000" s="2"/>
      <c r="H1000" s="29"/>
    </row>
  </sheetData>
  <mergeCells count="4">
    <mergeCell ref="A2:A17"/>
    <mergeCell ref="A18:A25"/>
    <mergeCell ref="A26:A37"/>
    <mergeCell ref="A38:A4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L1000"/>
  <sheetViews>
    <sheetView showGridLines="0" workbookViewId="0">
      <pane xSplit="1" ySplit="2" topLeftCell="B3" activePane="bottomRight" state="frozen"/>
      <selection pane="topRight" activeCell="B1" sqref="B1"/>
      <selection pane="bottomLeft" activeCell="A3" sqref="A3"/>
      <selection pane="bottomRight" activeCell="B3" sqref="B3"/>
    </sheetView>
  </sheetViews>
  <sheetFormatPr defaultColWidth="12.625" defaultRowHeight="15" customHeight="1" x14ac:dyDescent="0.2"/>
  <cols>
    <col min="1" max="1" width="21.875" customWidth="1"/>
    <col min="2" max="4" width="12.625" customWidth="1"/>
    <col min="5" max="7" width="16.5" customWidth="1"/>
    <col min="8" max="8" width="11.375" customWidth="1"/>
    <col min="9" max="26" width="11.25" customWidth="1"/>
    <col min="27" max="28" width="16" customWidth="1"/>
    <col min="29" max="34" width="11.25" customWidth="1"/>
    <col min="35" max="35" width="12" customWidth="1"/>
    <col min="36" max="74" width="11.25" customWidth="1"/>
    <col min="75" max="75" width="16.5" customWidth="1"/>
    <col min="76" max="76" width="13.875" customWidth="1"/>
    <col min="77" max="86" width="11.25" customWidth="1"/>
    <col min="87" max="88" width="18.875" customWidth="1"/>
    <col min="89" max="90" width="11.25" customWidth="1"/>
  </cols>
  <sheetData>
    <row r="1" spans="1:90" ht="23.25" customHeight="1" x14ac:dyDescent="0.2">
      <c r="A1" s="114" t="s">
        <v>241</v>
      </c>
      <c r="B1" s="116" t="s">
        <v>242</v>
      </c>
      <c r="C1" s="113" t="s">
        <v>243</v>
      </c>
      <c r="D1" s="113" t="s">
        <v>244</v>
      </c>
      <c r="E1" s="118" t="s">
        <v>17</v>
      </c>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20"/>
      <c r="AI1" s="30"/>
      <c r="AJ1" s="30"/>
      <c r="AK1" s="121" t="s">
        <v>18</v>
      </c>
      <c r="AL1" s="119"/>
      <c r="AM1" s="119"/>
      <c r="AN1" s="119"/>
      <c r="AO1" s="119"/>
      <c r="AP1" s="119"/>
      <c r="AQ1" s="119"/>
      <c r="AR1" s="119"/>
      <c r="AS1" s="119"/>
      <c r="AT1" s="119"/>
      <c r="AU1" s="119"/>
      <c r="AV1" s="119"/>
      <c r="AW1" s="119"/>
      <c r="AX1" s="119"/>
      <c r="AY1" s="119"/>
      <c r="AZ1" s="120"/>
      <c r="BA1" s="122" t="s">
        <v>19</v>
      </c>
      <c r="BB1" s="119"/>
      <c r="BC1" s="119"/>
      <c r="BD1" s="119"/>
      <c r="BE1" s="119"/>
      <c r="BF1" s="119"/>
      <c r="BG1" s="119"/>
      <c r="BH1" s="119"/>
      <c r="BI1" s="119"/>
      <c r="BJ1" s="119"/>
      <c r="BK1" s="119"/>
      <c r="BL1" s="119"/>
      <c r="BM1" s="119"/>
      <c r="BN1" s="119"/>
      <c r="BO1" s="119"/>
      <c r="BP1" s="119"/>
      <c r="BQ1" s="119"/>
      <c r="BR1" s="119"/>
      <c r="BS1" s="119"/>
      <c r="BT1" s="119"/>
      <c r="BU1" s="119"/>
      <c r="BV1" s="119"/>
      <c r="BW1" s="119"/>
      <c r="BX1" s="120"/>
      <c r="BY1" s="123" t="s">
        <v>20</v>
      </c>
      <c r="BZ1" s="119"/>
      <c r="CA1" s="119"/>
      <c r="CB1" s="119"/>
      <c r="CC1" s="119"/>
      <c r="CD1" s="119"/>
      <c r="CE1" s="119"/>
      <c r="CF1" s="119"/>
      <c r="CG1" s="119"/>
      <c r="CH1" s="119"/>
      <c r="CI1" s="119"/>
      <c r="CJ1" s="119"/>
      <c r="CK1" s="119"/>
      <c r="CL1" s="124"/>
    </row>
    <row r="2" spans="1:90" ht="51.75" customHeight="1" x14ac:dyDescent="0.2">
      <c r="A2" s="115"/>
      <c r="B2" s="117"/>
      <c r="C2" s="103"/>
      <c r="D2" s="103"/>
      <c r="E2" s="87" t="s">
        <v>8</v>
      </c>
      <c r="F2" s="88"/>
      <c r="G2" s="108" t="s">
        <v>80</v>
      </c>
      <c r="H2" s="88"/>
      <c r="I2" s="108" t="s">
        <v>84</v>
      </c>
      <c r="J2" s="88"/>
      <c r="K2" s="87" t="s">
        <v>89</v>
      </c>
      <c r="L2" s="88"/>
      <c r="M2" s="108" t="s">
        <v>92</v>
      </c>
      <c r="N2" s="88"/>
      <c r="O2" s="87" t="s">
        <v>95</v>
      </c>
      <c r="P2" s="88"/>
      <c r="Q2" s="108" t="s">
        <v>100</v>
      </c>
      <c r="R2" s="88"/>
      <c r="S2" s="87" t="s">
        <v>104</v>
      </c>
      <c r="T2" s="88"/>
      <c r="U2" s="108" t="s">
        <v>108</v>
      </c>
      <c r="V2" s="88"/>
      <c r="W2" s="87" t="s">
        <v>113</v>
      </c>
      <c r="X2" s="88"/>
      <c r="Y2" s="108" t="s">
        <v>116</v>
      </c>
      <c r="Z2" s="88"/>
      <c r="AA2" s="87" t="s">
        <v>120</v>
      </c>
      <c r="AB2" s="88"/>
      <c r="AC2" s="108" t="s">
        <v>124</v>
      </c>
      <c r="AD2" s="88"/>
      <c r="AE2" s="87" t="s">
        <v>127</v>
      </c>
      <c r="AF2" s="88"/>
      <c r="AG2" s="108" t="s">
        <v>130</v>
      </c>
      <c r="AH2" s="88"/>
      <c r="AI2" s="87" t="s">
        <v>132</v>
      </c>
      <c r="AJ2" s="88"/>
      <c r="AK2" s="109" t="s">
        <v>136</v>
      </c>
      <c r="AL2" s="88"/>
      <c r="AM2" s="110" t="s">
        <v>141</v>
      </c>
      <c r="AN2" s="88"/>
      <c r="AO2" s="109" t="s">
        <v>147</v>
      </c>
      <c r="AP2" s="88"/>
      <c r="AQ2" s="110" t="s">
        <v>151</v>
      </c>
      <c r="AR2" s="88"/>
      <c r="AS2" s="109" t="s">
        <v>153</v>
      </c>
      <c r="AT2" s="88"/>
      <c r="AU2" s="110" t="s">
        <v>156</v>
      </c>
      <c r="AV2" s="88"/>
      <c r="AW2" s="109" t="s">
        <v>158</v>
      </c>
      <c r="AX2" s="88"/>
      <c r="AY2" s="110" t="s">
        <v>160</v>
      </c>
      <c r="AZ2" s="88"/>
      <c r="BA2" s="111" t="s">
        <v>165</v>
      </c>
      <c r="BB2" s="88"/>
      <c r="BC2" s="112" t="s">
        <v>170</v>
      </c>
      <c r="BD2" s="88"/>
      <c r="BE2" s="111" t="s">
        <v>174</v>
      </c>
      <c r="BF2" s="88"/>
      <c r="BG2" s="112" t="s">
        <v>178</v>
      </c>
      <c r="BH2" s="88"/>
      <c r="BI2" s="111" t="s">
        <v>182</v>
      </c>
      <c r="BJ2" s="88"/>
      <c r="BK2" s="111" t="s">
        <v>186</v>
      </c>
      <c r="BL2" s="88"/>
      <c r="BM2" s="112" t="s">
        <v>190</v>
      </c>
      <c r="BN2" s="88"/>
      <c r="BO2" s="111" t="s">
        <v>193</v>
      </c>
      <c r="BP2" s="88"/>
      <c r="BQ2" s="112" t="s">
        <v>198</v>
      </c>
      <c r="BR2" s="88"/>
      <c r="BS2" s="111" t="s">
        <v>202</v>
      </c>
      <c r="BT2" s="88"/>
      <c r="BU2" s="112" t="s">
        <v>206</v>
      </c>
      <c r="BV2" s="88"/>
      <c r="BW2" s="111" t="s">
        <v>211</v>
      </c>
      <c r="BX2" s="88"/>
      <c r="BY2" s="125" t="s">
        <v>215</v>
      </c>
      <c r="BZ2" s="88"/>
      <c r="CA2" s="126" t="s">
        <v>220</v>
      </c>
      <c r="CB2" s="88"/>
      <c r="CC2" s="125" t="s">
        <v>223</v>
      </c>
      <c r="CD2" s="88"/>
      <c r="CE2" s="126" t="s">
        <v>226</v>
      </c>
      <c r="CF2" s="88"/>
      <c r="CG2" s="125" t="s">
        <v>230</v>
      </c>
      <c r="CH2" s="88"/>
      <c r="CI2" s="126" t="s">
        <v>234</v>
      </c>
      <c r="CJ2" s="88"/>
      <c r="CK2" s="125" t="s">
        <v>238</v>
      </c>
      <c r="CL2" s="88"/>
    </row>
    <row r="3" spans="1:90" ht="68.25" customHeight="1" x14ac:dyDescent="0.25">
      <c r="A3" s="31" t="s">
        <v>245</v>
      </c>
      <c r="B3" s="32"/>
      <c r="C3" s="33"/>
      <c r="D3" s="33"/>
      <c r="E3" s="4" t="s">
        <v>9</v>
      </c>
      <c r="F3" s="5" t="s">
        <v>10</v>
      </c>
      <c r="G3" s="34"/>
      <c r="H3" s="35" t="s">
        <v>10</v>
      </c>
      <c r="I3" s="34" t="s">
        <v>87</v>
      </c>
      <c r="J3" s="35" t="s">
        <v>10</v>
      </c>
      <c r="K3" s="4" t="s">
        <v>87</v>
      </c>
      <c r="L3" s="5" t="s">
        <v>10</v>
      </c>
      <c r="M3" s="34" t="s">
        <v>87</v>
      </c>
      <c r="N3" s="35" t="s">
        <v>10</v>
      </c>
      <c r="O3" s="4" t="s">
        <v>98</v>
      </c>
      <c r="P3" s="5"/>
      <c r="Q3" s="34" t="s">
        <v>102</v>
      </c>
      <c r="R3" s="35" t="s">
        <v>10</v>
      </c>
      <c r="S3" s="4" t="s">
        <v>106</v>
      </c>
      <c r="T3" s="5" t="s">
        <v>10</v>
      </c>
      <c r="U3" s="34" t="s">
        <v>110</v>
      </c>
      <c r="V3" s="35" t="s">
        <v>10</v>
      </c>
      <c r="W3" s="4" t="s">
        <v>102</v>
      </c>
      <c r="X3" s="5" t="s">
        <v>10</v>
      </c>
      <c r="Y3" s="34" t="s">
        <v>118</v>
      </c>
      <c r="Z3" s="35" t="s">
        <v>10</v>
      </c>
      <c r="AA3" s="4" t="s">
        <v>110</v>
      </c>
      <c r="AB3" s="5" t="s">
        <v>10</v>
      </c>
      <c r="AC3" s="34" t="s">
        <v>102</v>
      </c>
      <c r="AD3" s="35" t="s">
        <v>10</v>
      </c>
      <c r="AE3" s="4" t="s">
        <v>128</v>
      </c>
      <c r="AF3" s="5" t="s">
        <v>10</v>
      </c>
      <c r="AG3" s="34" t="s">
        <v>128</v>
      </c>
      <c r="AH3" s="35" t="s">
        <v>10</v>
      </c>
      <c r="AI3" s="4" t="s">
        <v>246</v>
      </c>
      <c r="AJ3" s="35" t="s">
        <v>10</v>
      </c>
      <c r="AK3" s="36" t="s">
        <v>139</v>
      </c>
      <c r="AL3" s="37" t="s">
        <v>10</v>
      </c>
      <c r="AM3" s="38" t="s">
        <v>145</v>
      </c>
      <c r="AN3" s="39" t="s">
        <v>10</v>
      </c>
      <c r="AO3" s="36" t="s">
        <v>145</v>
      </c>
      <c r="AP3" s="37" t="s">
        <v>10</v>
      </c>
      <c r="AQ3" s="38" t="s">
        <v>145</v>
      </c>
      <c r="AR3" s="39" t="s">
        <v>10</v>
      </c>
      <c r="AS3" s="36" t="s">
        <v>145</v>
      </c>
      <c r="AT3" s="37" t="s">
        <v>10</v>
      </c>
      <c r="AU3" s="38" t="s">
        <v>145</v>
      </c>
      <c r="AV3" s="39" t="s">
        <v>10</v>
      </c>
      <c r="AW3" s="36" t="s">
        <v>145</v>
      </c>
      <c r="AX3" s="37" t="s">
        <v>10</v>
      </c>
      <c r="AY3" s="38" t="s">
        <v>163</v>
      </c>
      <c r="AZ3" s="39" t="s">
        <v>10</v>
      </c>
      <c r="BA3" s="40" t="s">
        <v>168</v>
      </c>
      <c r="BB3" s="41" t="s">
        <v>10</v>
      </c>
      <c r="BC3" s="42" t="s">
        <v>168</v>
      </c>
      <c r="BD3" s="43" t="s">
        <v>10</v>
      </c>
      <c r="BE3" s="40" t="s">
        <v>176</v>
      </c>
      <c r="BF3" s="41" t="s">
        <v>10</v>
      </c>
      <c r="BG3" s="42" t="s">
        <v>180</v>
      </c>
      <c r="BH3" s="43" t="s">
        <v>10</v>
      </c>
      <c r="BI3" s="44" t="s">
        <v>184</v>
      </c>
      <c r="BJ3" s="43" t="s">
        <v>10</v>
      </c>
      <c r="BK3" s="40" t="s">
        <v>168</v>
      </c>
      <c r="BL3" s="41" t="s">
        <v>10</v>
      </c>
      <c r="BM3" s="42" t="s">
        <v>168</v>
      </c>
      <c r="BN3" s="43" t="s">
        <v>10</v>
      </c>
      <c r="BO3" s="40" t="s">
        <v>196</v>
      </c>
      <c r="BP3" s="41" t="s">
        <v>10</v>
      </c>
      <c r="BQ3" s="42" t="s">
        <v>196</v>
      </c>
      <c r="BR3" s="43" t="s">
        <v>10</v>
      </c>
      <c r="BS3" s="40" t="s">
        <v>204</v>
      </c>
      <c r="BT3" s="41" t="s">
        <v>10</v>
      </c>
      <c r="BU3" s="42" t="s">
        <v>209</v>
      </c>
      <c r="BV3" s="43" t="s">
        <v>10</v>
      </c>
      <c r="BW3" s="40" t="s">
        <v>212</v>
      </c>
      <c r="BX3" s="41" t="s">
        <v>10</v>
      </c>
      <c r="BY3" s="45" t="s">
        <v>218</v>
      </c>
      <c r="BZ3" s="46" t="s">
        <v>10</v>
      </c>
      <c r="CA3" s="47" t="s">
        <v>218</v>
      </c>
      <c r="CB3" s="48" t="s">
        <v>10</v>
      </c>
      <c r="CC3" s="45"/>
      <c r="CD3" s="46" t="s">
        <v>10</v>
      </c>
      <c r="CE3" s="47" t="s">
        <v>228</v>
      </c>
      <c r="CF3" s="48" t="s">
        <v>10</v>
      </c>
      <c r="CG3" s="45" t="s">
        <v>232</v>
      </c>
      <c r="CH3" s="46" t="s">
        <v>10</v>
      </c>
      <c r="CI3" s="47" t="s">
        <v>236</v>
      </c>
      <c r="CJ3" s="48"/>
      <c r="CK3" s="45" t="s">
        <v>239</v>
      </c>
      <c r="CL3" s="46"/>
    </row>
    <row r="4" spans="1:90" ht="42" customHeight="1" x14ac:dyDescent="0.2">
      <c r="A4" s="31" t="s">
        <v>247</v>
      </c>
      <c r="B4" s="31" t="s">
        <v>248</v>
      </c>
      <c r="C4" s="31" t="s">
        <v>249</v>
      </c>
      <c r="D4" s="31" t="s">
        <v>249</v>
      </c>
      <c r="E4" s="5"/>
      <c r="F4" s="5" t="s">
        <v>11</v>
      </c>
      <c r="G4" s="35"/>
      <c r="H4" s="35" t="s">
        <v>83</v>
      </c>
      <c r="I4" s="35"/>
      <c r="J4" s="35" t="s">
        <v>88</v>
      </c>
      <c r="K4" s="5"/>
      <c r="L4" s="5" t="s">
        <v>91</v>
      </c>
      <c r="M4" s="35"/>
      <c r="N4" s="35" t="s">
        <v>94</v>
      </c>
      <c r="O4" s="5"/>
      <c r="P4" s="5" t="s">
        <v>99</v>
      </c>
      <c r="Q4" s="35"/>
      <c r="R4" s="35" t="s">
        <v>103</v>
      </c>
      <c r="S4" s="5"/>
      <c r="T4" s="5" t="s">
        <v>107</v>
      </c>
      <c r="U4" s="35"/>
      <c r="V4" s="35" t="s">
        <v>111</v>
      </c>
      <c r="W4" s="5"/>
      <c r="X4" s="5" t="s">
        <v>115</v>
      </c>
      <c r="Y4" s="35"/>
      <c r="Z4" s="35" t="s">
        <v>119</v>
      </c>
      <c r="AA4" s="5"/>
      <c r="AB4" s="5" t="s">
        <v>123</v>
      </c>
      <c r="AC4" s="35"/>
      <c r="AD4" s="35" t="s">
        <v>126</v>
      </c>
      <c r="AE4" s="5"/>
      <c r="AF4" s="5" t="s">
        <v>129</v>
      </c>
      <c r="AG4" s="35"/>
      <c r="AH4" s="35" t="s">
        <v>131</v>
      </c>
      <c r="AI4" s="5"/>
      <c r="AJ4" s="35" t="s">
        <v>135</v>
      </c>
      <c r="AK4" s="37"/>
      <c r="AL4" s="37" t="s">
        <v>140</v>
      </c>
      <c r="AM4" s="39"/>
      <c r="AN4" s="39" t="s">
        <v>146</v>
      </c>
      <c r="AO4" s="37"/>
      <c r="AP4" s="37" t="s">
        <v>150</v>
      </c>
      <c r="AQ4" s="39"/>
      <c r="AR4" s="39" t="s">
        <v>152</v>
      </c>
      <c r="AS4" s="37"/>
      <c r="AT4" s="37" t="s">
        <v>155</v>
      </c>
      <c r="AU4" s="39"/>
      <c r="AV4" s="39" t="s">
        <v>157</v>
      </c>
      <c r="AW4" s="37"/>
      <c r="AX4" s="37" t="s">
        <v>159</v>
      </c>
      <c r="AY4" s="39"/>
      <c r="AZ4" s="39" t="s">
        <v>164</v>
      </c>
      <c r="BA4" s="41"/>
      <c r="BB4" s="41" t="s">
        <v>169</v>
      </c>
      <c r="BC4" s="43"/>
      <c r="BD4" s="43" t="s">
        <v>173</v>
      </c>
      <c r="BE4" s="41"/>
      <c r="BF4" s="41" t="s">
        <v>177</v>
      </c>
      <c r="BG4" s="43"/>
      <c r="BH4" s="43" t="s">
        <v>181</v>
      </c>
      <c r="BI4" s="43"/>
      <c r="BJ4" s="43" t="s">
        <v>185</v>
      </c>
      <c r="BK4" s="41"/>
      <c r="BL4" s="41" t="s">
        <v>189</v>
      </c>
      <c r="BM4" s="43"/>
      <c r="BN4" s="43" t="s">
        <v>192</v>
      </c>
      <c r="BO4" s="41"/>
      <c r="BP4" s="41" t="s">
        <v>197</v>
      </c>
      <c r="BQ4" s="43"/>
      <c r="BR4" s="43" t="s">
        <v>201</v>
      </c>
      <c r="BS4" s="41"/>
      <c r="BT4" s="41" t="s">
        <v>205</v>
      </c>
      <c r="BU4" s="43"/>
      <c r="BV4" s="43" t="s">
        <v>210</v>
      </c>
      <c r="BW4" s="49" t="s">
        <v>214</v>
      </c>
      <c r="BX4" s="41" t="s">
        <v>213</v>
      </c>
      <c r="BY4" s="46"/>
      <c r="BZ4" s="46" t="s">
        <v>219</v>
      </c>
      <c r="CA4" s="48"/>
      <c r="CB4" s="48" t="s">
        <v>222</v>
      </c>
      <c r="CC4" s="46"/>
      <c r="CD4" s="46" t="s">
        <v>225</v>
      </c>
      <c r="CE4" s="48"/>
      <c r="CF4" s="48" t="s">
        <v>229</v>
      </c>
      <c r="CG4" s="46"/>
      <c r="CH4" s="46" t="s">
        <v>233</v>
      </c>
      <c r="CI4" s="48"/>
      <c r="CJ4" s="48" t="s">
        <v>237</v>
      </c>
      <c r="CK4" s="46"/>
      <c r="CL4" s="46" t="s">
        <v>240</v>
      </c>
    </row>
    <row r="5" spans="1:90" ht="11.25" customHeight="1" x14ac:dyDescent="0.2">
      <c r="A5" s="50" t="s">
        <v>250</v>
      </c>
      <c r="B5" s="51">
        <v>1312544</v>
      </c>
      <c r="C5" s="51"/>
      <c r="D5" s="51">
        <v>56.156712999999996</v>
      </c>
      <c r="E5" s="51">
        <v>4</v>
      </c>
      <c r="F5" s="51">
        <f t="shared" ref="F5:F36" si="0">+(E5/B5)*100000</f>
        <v>0.30475168832435329</v>
      </c>
      <c r="G5" s="51">
        <v>99.29</v>
      </c>
      <c r="H5" s="51">
        <f t="shared" ref="H5:H36" si="1">+G5</f>
        <v>99.29</v>
      </c>
      <c r="I5" s="51">
        <v>406</v>
      </c>
      <c r="J5" s="51">
        <f t="shared" ref="J5:J36" si="2">+(I5/B5)*100000</f>
        <v>30.932296364921864</v>
      </c>
      <c r="K5" s="51">
        <v>4839.9799999999996</v>
      </c>
      <c r="L5" s="51">
        <f t="shared" ref="L5:L36" si="3">+(K5/B5)*100000</f>
        <v>368.74801911402585</v>
      </c>
      <c r="M5" s="51">
        <v>4</v>
      </c>
      <c r="N5" s="51">
        <f t="shared" ref="N5:N36" si="4">+(M5/D5)*100000</f>
        <v>7122.9240215680002</v>
      </c>
      <c r="O5" s="51">
        <v>107360</v>
      </c>
      <c r="P5" s="51">
        <f t="shared" ref="P5:P36" si="5">+(O5/B5)*100000</f>
        <v>8179.5353146256421</v>
      </c>
      <c r="Q5" s="51">
        <v>7585.01</v>
      </c>
      <c r="R5" s="51">
        <f t="shared" ref="R5:R36" si="6">+Q5/D5</f>
        <v>135.06862483208377</v>
      </c>
      <c r="S5" s="51">
        <v>0.53</v>
      </c>
      <c r="T5" s="51">
        <f t="shared" ref="T5:T36" si="7">+S5</f>
        <v>0.53</v>
      </c>
      <c r="U5" s="51">
        <v>11</v>
      </c>
      <c r="V5" s="51">
        <f t="shared" ref="V5:V36" si="8">+(U5/B5)*100000</f>
        <v>0.83806714289197171</v>
      </c>
      <c r="W5" s="51">
        <v>1283</v>
      </c>
      <c r="X5" s="51">
        <f t="shared" ref="X5:X36" si="9">+W5/D5</f>
        <v>22.846778799179361</v>
      </c>
      <c r="Y5" s="51">
        <v>538</v>
      </c>
      <c r="Z5" s="51">
        <f t="shared" ref="Z5:Z36" si="10">+Y5/D5</f>
        <v>9.5803328090089614</v>
      </c>
      <c r="AA5" s="51">
        <v>0</v>
      </c>
      <c r="AB5" s="51">
        <f t="shared" ref="AB5:AB36" si="11">+(AA5/B5)*100000</f>
        <v>0</v>
      </c>
      <c r="AC5" s="51">
        <v>24</v>
      </c>
      <c r="AD5" s="51">
        <f t="shared" ref="AD5:AD36" si="12">+AC5/D5</f>
        <v>0.42737544129408006</v>
      </c>
      <c r="AE5" s="51"/>
      <c r="AF5" s="51">
        <f t="shared" ref="AF5:AF36" si="13">+AE5</f>
        <v>0</v>
      </c>
      <c r="AG5" s="51"/>
      <c r="AH5" s="51">
        <f t="shared" ref="AH5:AH36" si="14">+AG5</f>
        <v>0</v>
      </c>
      <c r="AI5" s="51">
        <v>180696300</v>
      </c>
      <c r="AJ5" s="51">
        <f t="shared" ref="AJ5:AJ36" si="15">+AI5/B5</f>
        <v>137.66875624740962</v>
      </c>
      <c r="AK5" s="51">
        <v>26830</v>
      </c>
      <c r="AL5" s="51">
        <f t="shared" ref="AL5:AL36" si="16">+(AK5/$B5)*100000</f>
        <v>2044.1219494355996</v>
      </c>
      <c r="AM5" s="51">
        <v>91.8</v>
      </c>
      <c r="AN5" s="51">
        <f t="shared" ref="AN5:AN36" si="17">+(AM5/$B5)*100000</f>
        <v>6.9940512470439087</v>
      </c>
      <c r="AO5" s="51">
        <v>50</v>
      </c>
      <c r="AP5" s="51">
        <f t="shared" ref="AP5:AP36" si="18">+(AO5/$B5)*100000</f>
        <v>3.8093961040544166</v>
      </c>
      <c r="AQ5" s="51">
        <v>4</v>
      </c>
      <c r="AR5" s="51">
        <f t="shared" ref="AR5:AR36" si="19">+(AQ5/$B5)*100000</f>
        <v>0.30475168832435329</v>
      </c>
      <c r="AS5" s="51"/>
      <c r="AT5" s="51">
        <f t="shared" ref="AT5:AT36" si="20">+(AS5/$B5)*100000</f>
        <v>0</v>
      </c>
      <c r="AU5" s="51">
        <v>17.2</v>
      </c>
      <c r="AV5" s="51">
        <f t="shared" ref="AV5:AV36" si="21">+(AU5/$B5)*100000</f>
        <v>1.3104322597947193</v>
      </c>
      <c r="AW5" s="51">
        <v>32</v>
      </c>
      <c r="AX5" s="51">
        <f t="shared" ref="AX5:AX36" si="22">+(AW5/$B5)*100000</f>
        <v>2.4380135065948263</v>
      </c>
      <c r="AY5" s="51">
        <v>3</v>
      </c>
      <c r="AZ5" s="51">
        <f t="shared" ref="AZ5:AZ36" si="23">+(AY5/$B5)*100000</f>
        <v>0.22856376624326499</v>
      </c>
      <c r="BA5" s="51">
        <v>2758.8</v>
      </c>
      <c r="BB5" s="51">
        <f t="shared" ref="BB5:BB36" si="24">+BA5/$D5</f>
        <v>49.126806976754501</v>
      </c>
      <c r="BC5" s="51">
        <v>1212.4000000000001</v>
      </c>
      <c r="BD5" s="51">
        <f t="shared" ref="BD5:BD36" si="25">+BC5/$D5</f>
        <v>21.58958270937261</v>
      </c>
      <c r="BE5" s="51">
        <v>21</v>
      </c>
      <c r="BF5" s="51">
        <f t="shared" ref="BF5:BF36" si="26">+BE5/$D5</f>
        <v>0.37395351113232006</v>
      </c>
      <c r="BG5" s="51">
        <v>222.75</v>
      </c>
      <c r="BH5" s="51">
        <f t="shared" ref="BH5:BH36" si="27">+(BG5/$B5)*100000</f>
        <v>16.970859643562424</v>
      </c>
      <c r="BI5" s="51">
        <v>10291.280000000001</v>
      </c>
      <c r="BJ5" s="51">
        <f t="shared" ref="BJ5:BJ36" si="28">+BI5/$D5</f>
        <v>183.26001381170585</v>
      </c>
      <c r="BK5" s="51">
        <v>0.57575757599999999</v>
      </c>
      <c r="BL5" s="51">
        <f t="shared" ref="BL5:BL36" si="29">+BK5/$D5</f>
        <v>1.025269367172541E-2</v>
      </c>
      <c r="BM5" s="51">
        <v>1</v>
      </c>
      <c r="BN5" s="51">
        <f t="shared" ref="BN5:BN36" si="30">+BM5/$D5</f>
        <v>1.780731005392E-2</v>
      </c>
      <c r="BO5" s="51">
        <v>0.33333333333333331</v>
      </c>
      <c r="BP5" s="51">
        <f t="shared" ref="BP5:BP36" si="31">+BO5/$D5</f>
        <v>5.9357700179733337E-3</v>
      </c>
      <c r="BQ5" s="51">
        <v>3179.3866666666668</v>
      </c>
      <c r="BR5" s="51">
        <f t="shared" ref="BR5:BR36" si="32">+BQ5/$D5</f>
        <v>56.616324154632537</v>
      </c>
      <c r="BS5" s="51">
        <v>943455</v>
      </c>
      <c r="BT5" s="51">
        <f t="shared" ref="BT5:BT36" si="33">+(BS5/$B5)*100000</f>
        <v>71879.87602701319</v>
      </c>
      <c r="BU5" s="51">
        <v>0</v>
      </c>
      <c r="BV5" s="51">
        <f t="shared" ref="BV5:BV36" si="34">+BU5/$D5</f>
        <v>0</v>
      </c>
      <c r="BW5" s="51">
        <v>0.28634353099999998</v>
      </c>
      <c r="BX5" s="51">
        <f t="shared" ref="BX5:BX36" si="35">+BW5/$D5</f>
        <v>5.0990080384512538E-3</v>
      </c>
      <c r="BY5" s="51">
        <v>3</v>
      </c>
      <c r="BZ5" s="51">
        <f t="shared" ref="BZ5:BZ36" si="36">+BY5</f>
        <v>3</v>
      </c>
      <c r="CA5" s="51">
        <v>0</v>
      </c>
      <c r="CB5" s="51">
        <f t="shared" ref="CB5:CB36" si="37">+CA5</f>
        <v>0</v>
      </c>
      <c r="CC5" s="51">
        <v>9.09</v>
      </c>
      <c r="CD5" s="51">
        <f t="shared" ref="CD5:CD36" si="38">+CC5</f>
        <v>9.09</v>
      </c>
      <c r="CE5" s="51">
        <v>120424</v>
      </c>
      <c r="CF5" s="51">
        <f t="shared" ref="CF5:CF36" si="39">+CE5</f>
        <v>120424</v>
      </c>
      <c r="CG5" s="51">
        <v>3</v>
      </c>
      <c r="CH5" s="51">
        <f t="shared" ref="CH5:CH36" si="40">+CG5</f>
        <v>3</v>
      </c>
      <c r="CI5" s="51">
        <v>125184</v>
      </c>
      <c r="CJ5" s="51">
        <f t="shared" ref="CJ5:CJ36" si="41">+CI5/D5</f>
        <v>2229.1903017899217</v>
      </c>
      <c r="CK5" s="51">
        <v>0.22</v>
      </c>
      <c r="CL5" s="51">
        <f t="shared" ref="CL5:CL36" si="42">+CK5</f>
        <v>0.22</v>
      </c>
    </row>
    <row r="6" spans="1:90" ht="11.25" customHeight="1" x14ac:dyDescent="0.2">
      <c r="A6" s="52" t="s">
        <v>251</v>
      </c>
      <c r="B6" s="53">
        <v>3315766</v>
      </c>
      <c r="C6" s="53"/>
      <c r="D6" s="53">
        <v>714.50354000000004</v>
      </c>
      <c r="E6" s="53">
        <v>8</v>
      </c>
      <c r="F6" s="53">
        <f t="shared" si="0"/>
        <v>0.24127154931922218</v>
      </c>
      <c r="G6" s="53">
        <v>95.550000000000011</v>
      </c>
      <c r="H6" s="53">
        <f t="shared" si="1"/>
        <v>95.550000000000011</v>
      </c>
      <c r="I6" s="53">
        <v>849</v>
      </c>
      <c r="J6" s="53">
        <f t="shared" si="2"/>
        <v>25.604943171502452</v>
      </c>
      <c r="K6" s="53">
        <v>7787.6</v>
      </c>
      <c r="L6" s="53">
        <f t="shared" si="3"/>
        <v>234.86578968479685</v>
      </c>
      <c r="M6" s="53">
        <v>11</v>
      </c>
      <c r="N6" s="53">
        <f t="shared" si="4"/>
        <v>1539.5305109335077</v>
      </c>
      <c r="O6" s="53">
        <v>394833.33333333331</v>
      </c>
      <c r="P6" s="53">
        <f t="shared" si="5"/>
        <v>11907.756257025778</v>
      </c>
      <c r="Q6" s="53">
        <v>3109.04</v>
      </c>
      <c r="R6" s="53">
        <f t="shared" si="6"/>
        <v>4.3513290361024657</v>
      </c>
      <c r="S6" s="53">
        <v>0.74</v>
      </c>
      <c r="T6" s="53">
        <f t="shared" si="7"/>
        <v>0.74</v>
      </c>
      <c r="U6" s="53">
        <v>0</v>
      </c>
      <c r="V6" s="53">
        <f t="shared" si="8"/>
        <v>0</v>
      </c>
      <c r="W6" s="53"/>
      <c r="X6" s="53">
        <f t="shared" si="9"/>
        <v>0</v>
      </c>
      <c r="Y6" s="53">
        <v>593</v>
      </c>
      <c r="Z6" s="53">
        <f t="shared" si="10"/>
        <v>0.8299469027123364</v>
      </c>
      <c r="AA6" s="53">
        <v>24</v>
      </c>
      <c r="AB6" s="53">
        <f t="shared" si="11"/>
        <v>0.72381464795766648</v>
      </c>
      <c r="AC6" s="53">
        <v>49</v>
      </c>
      <c r="AD6" s="53">
        <f t="shared" si="12"/>
        <v>6.8579086396128974E-2</v>
      </c>
      <c r="AE6" s="53"/>
      <c r="AF6" s="53">
        <f t="shared" si="13"/>
        <v>0</v>
      </c>
      <c r="AG6" s="53"/>
      <c r="AH6" s="53">
        <f t="shared" si="14"/>
        <v>0</v>
      </c>
      <c r="AI6" s="53">
        <v>52510011.119999997</v>
      </c>
      <c r="AJ6" s="53">
        <f t="shared" si="15"/>
        <v>15.83646467211498</v>
      </c>
      <c r="AK6" s="53">
        <v>114064.67</v>
      </c>
      <c r="AL6" s="53">
        <f t="shared" si="16"/>
        <v>3440.0699566857247</v>
      </c>
      <c r="AM6" s="53">
        <v>165.4</v>
      </c>
      <c r="AN6" s="53">
        <f t="shared" si="17"/>
        <v>4.9882892821749181</v>
      </c>
      <c r="AO6" s="53">
        <v>143</v>
      </c>
      <c r="AP6" s="53">
        <f t="shared" si="18"/>
        <v>4.3127289440810959</v>
      </c>
      <c r="AQ6" s="53">
        <v>4</v>
      </c>
      <c r="AR6" s="53">
        <f t="shared" si="19"/>
        <v>0.12063577465961109</v>
      </c>
      <c r="AS6" s="53">
        <v>5</v>
      </c>
      <c r="AT6" s="53">
        <f t="shared" si="20"/>
        <v>0.15079471832451385</v>
      </c>
      <c r="AU6" s="53">
        <v>50.8</v>
      </c>
      <c r="AV6" s="53">
        <f t="shared" si="21"/>
        <v>1.5320743381770605</v>
      </c>
      <c r="AW6" s="53">
        <v>299</v>
      </c>
      <c r="AX6" s="53">
        <f t="shared" si="22"/>
        <v>9.017524155805928</v>
      </c>
      <c r="AY6" s="53">
        <v>9</v>
      </c>
      <c r="AZ6" s="53">
        <f t="shared" si="23"/>
        <v>0.27143049298412492</v>
      </c>
      <c r="BA6" s="53">
        <v>28828.400000000001</v>
      </c>
      <c r="BB6" s="53">
        <f t="shared" si="24"/>
        <v>40.347455801268666</v>
      </c>
      <c r="BC6" s="53">
        <v>625</v>
      </c>
      <c r="BD6" s="53">
        <f t="shared" si="25"/>
        <v>0.87473324484858395</v>
      </c>
      <c r="BE6" s="53">
        <v>3</v>
      </c>
      <c r="BF6" s="53">
        <f t="shared" si="26"/>
        <v>4.1987195752732024E-3</v>
      </c>
      <c r="BG6" s="53">
        <v>8574.68</v>
      </c>
      <c r="BH6" s="53">
        <f t="shared" si="27"/>
        <v>258.60329106456851</v>
      </c>
      <c r="BI6" s="53">
        <v>48756.61</v>
      </c>
      <c r="BJ6" s="53">
        <f t="shared" si="28"/>
        <v>68.238444276987067</v>
      </c>
      <c r="BK6" s="53">
        <v>0.62765957500000003</v>
      </c>
      <c r="BL6" s="53">
        <f t="shared" si="29"/>
        <v>8.7845551472005303E-4</v>
      </c>
      <c r="BM6" s="53">
        <v>0.19354838699999999</v>
      </c>
      <c r="BN6" s="53">
        <f t="shared" si="30"/>
        <v>2.7088513375315114E-4</v>
      </c>
      <c r="BO6" s="53">
        <v>2.6666666666666665</v>
      </c>
      <c r="BP6" s="53">
        <f t="shared" si="31"/>
        <v>3.7321951780206245E-3</v>
      </c>
      <c r="BQ6" s="53">
        <v>610.62333333333333</v>
      </c>
      <c r="BR6" s="53">
        <f t="shared" si="32"/>
        <v>0.85461204759508025</v>
      </c>
      <c r="BS6" s="53">
        <v>2074430</v>
      </c>
      <c r="BT6" s="53">
        <f t="shared" si="33"/>
        <v>62562.617506784256</v>
      </c>
      <c r="BU6" s="53">
        <v>0</v>
      </c>
      <c r="BV6" s="53">
        <f t="shared" si="34"/>
        <v>0</v>
      </c>
      <c r="BW6" s="53">
        <v>0.185241662</v>
      </c>
      <c r="BX6" s="53">
        <f t="shared" si="35"/>
        <v>2.5925926413184738E-4</v>
      </c>
      <c r="BY6" s="53"/>
      <c r="BZ6" s="53">
        <f t="shared" si="36"/>
        <v>0</v>
      </c>
      <c r="CA6" s="53">
        <v>1</v>
      </c>
      <c r="CB6" s="53">
        <f t="shared" si="37"/>
        <v>1</v>
      </c>
      <c r="CC6" s="53">
        <v>100</v>
      </c>
      <c r="CD6" s="53">
        <f t="shared" si="38"/>
        <v>100</v>
      </c>
      <c r="CE6" s="53">
        <v>1845250</v>
      </c>
      <c r="CF6" s="53">
        <f t="shared" si="39"/>
        <v>1845250</v>
      </c>
      <c r="CG6" s="53">
        <v>4</v>
      </c>
      <c r="CH6" s="53">
        <f t="shared" si="40"/>
        <v>4</v>
      </c>
      <c r="CI6" s="53">
        <v>2925470</v>
      </c>
      <c r="CJ6" s="53">
        <f t="shared" si="41"/>
        <v>4094.4093852914989</v>
      </c>
      <c r="CK6" s="53">
        <v>0.49</v>
      </c>
      <c r="CL6" s="53">
        <f t="shared" si="42"/>
        <v>0.49</v>
      </c>
    </row>
    <row r="7" spans="1:90" ht="11.25" customHeight="1" x14ac:dyDescent="0.2">
      <c r="A7" s="50" t="s">
        <v>252</v>
      </c>
      <c r="B7" s="51">
        <v>712029</v>
      </c>
      <c r="C7" s="51"/>
      <c r="D7" s="51">
        <v>739.0936999999999</v>
      </c>
      <c r="E7" s="51"/>
      <c r="F7" s="51">
        <f t="shared" si="0"/>
        <v>0</v>
      </c>
      <c r="G7" s="51">
        <v>91.555000000000007</v>
      </c>
      <c r="H7" s="51">
        <f t="shared" si="1"/>
        <v>91.555000000000007</v>
      </c>
      <c r="I7" s="51">
        <v>1525</v>
      </c>
      <c r="J7" s="51">
        <f t="shared" si="2"/>
        <v>214.17666977047284</v>
      </c>
      <c r="K7" s="51">
        <v>1761.28</v>
      </c>
      <c r="L7" s="51">
        <f t="shared" si="3"/>
        <v>247.3607114316973</v>
      </c>
      <c r="M7" s="51"/>
      <c r="N7" s="51">
        <f t="shared" si="4"/>
        <v>0</v>
      </c>
      <c r="O7" s="51">
        <v>938837.66666666663</v>
      </c>
      <c r="P7" s="51">
        <f t="shared" si="5"/>
        <v>131853.85239458879</v>
      </c>
      <c r="Q7" s="51">
        <v>14725.53</v>
      </c>
      <c r="R7" s="51">
        <f t="shared" si="6"/>
        <v>19.923766093527792</v>
      </c>
      <c r="S7" s="51">
        <v>0.65</v>
      </c>
      <c r="T7" s="51">
        <f t="shared" si="7"/>
        <v>0.65</v>
      </c>
      <c r="U7" s="51">
        <v>0</v>
      </c>
      <c r="V7" s="51">
        <f t="shared" si="8"/>
        <v>0</v>
      </c>
      <c r="W7" s="51">
        <v>443</v>
      </c>
      <c r="X7" s="51">
        <f t="shared" si="9"/>
        <v>0.59938273049817647</v>
      </c>
      <c r="Y7" s="51">
        <v>3943</v>
      </c>
      <c r="Z7" s="51">
        <f t="shared" si="10"/>
        <v>5.3349122039600667</v>
      </c>
      <c r="AA7" s="51">
        <v>971.33</v>
      </c>
      <c r="AB7" s="51">
        <f t="shared" si="11"/>
        <v>136.41719649059237</v>
      </c>
      <c r="AC7" s="51">
        <v>0</v>
      </c>
      <c r="AD7" s="51">
        <f t="shared" si="12"/>
        <v>0</v>
      </c>
      <c r="AE7" s="51">
        <v>796459065</v>
      </c>
      <c r="AF7" s="51">
        <f t="shared" si="13"/>
        <v>796459065</v>
      </c>
      <c r="AG7" s="51">
        <v>359845646</v>
      </c>
      <c r="AH7" s="51">
        <f t="shared" si="14"/>
        <v>359845646</v>
      </c>
      <c r="AI7" s="51">
        <v>52596234</v>
      </c>
      <c r="AJ7" s="51">
        <f t="shared" si="15"/>
        <v>73.868106495662403</v>
      </c>
      <c r="AK7" s="51">
        <v>23398.33</v>
      </c>
      <c r="AL7" s="51">
        <f t="shared" si="16"/>
        <v>3286.1484574364249</v>
      </c>
      <c r="AM7" s="51">
        <v>167.2</v>
      </c>
      <c r="AN7" s="51">
        <f t="shared" si="17"/>
        <v>23.482189629916757</v>
      </c>
      <c r="AO7" s="51">
        <v>2</v>
      </c>
      <c r="AP7" s="51">
        <f t="shared" si="18"/>
        <v>0.28088743576455455</v>
      </c>
      <c r="AQ7" s="51">
        <v>7</v>
      </c>
      <c r="AR7" s="51">
        <f t="shared" si="19"/>
        <v>0.98310602517594092</v>
      </c>
      <c r="AS7" s="51">
        <v>3</v>
      </c>
      <c r="AT7" s="51">
        <f t="shared" si="20"/>
        <v>0.42133115364683182</v>
      </c>
      <c r="AU7" s="51">
        <v>142.6</v>
      </c>
      <c r="AV7" s="51">
        <f t="shared" si="21"/>
        <v>20.027274170012738</v>
      </c>
      <c r="AW7" s="51">
        <v>176</v>
      </c>
      <c r="AX7" s="51">
        <f t="shared" si="22"/>
        <v>24.718094347280797</v>
      </c>
      <c r="AY7" s="51">
        <v>22</v>
      </c>
      <c r="AZ7" s="51">
        <f t="shared" si="23"/>
        <v>3.0897617934100996</v>
      </c>
      <c r="BA7" s="51">
        <v>133.6</v>
      </c>
      <c r="BB7" s="51">
        <f t="shared" si="24"/>
        <v>0.18076192504414529</v>
      </c>
      <c r="BC7" s="51">
        <v>1571.2</v>
      </c>
      <c r="BD7" s="51">
        <f t="shared" si="25"/>
        <v>2.1258468310580922</v>
      </c>
      <c r="BE7" s="51">
        <v>23</v>
      </c>
      <c r="BF7" s="51">
        <f t="shared" si="26"/>
        <v>3.1119193682749565E-2</v>
      </c>
      <c r="BG7" s="51">
        <v>5532.84</v>
      </c>
      <c r="BH7" s="51">
        <f t="shared" si="27"/>
        <v>777.05262004777899</v>
      </c>
      <c r="BI7" s="51">
        <v>11655.43</v>
      </c>
      <c r="BJ7" s="51">
        <f t="shared" si="28"/>
        <v>15.769894940249122</v>
      </c>
      <c r="BK7" s="51">
        <v>0.97142857100000002</v>
      </c>
      <c r="BL7" s="51">
        <f t="shared" si="29"/>
        <v>1.3143510369524191E-3</v>
      </c>
      <c r="BM7" s="51">
        <v>0.63157894699999995</v>
      </c>
      <c r="BN7" s="51">
        <f t="shared" si="30"/>
        <v>8.5453163381043573E-4</v>
      </c>
      <c r="BO7" s="51">
        <v>1.3333333333333333</v>
      </c>
      <c r="BP7" s="51">
        <f t="shared" si="31"/>
        <v>1.804011227985482E-3</v>
      </c>
      <c r="BQ7" s="51">
        <v>1452.8400000000001</v>
      </c>
      <c r="BR7" s="51">
        <f t="shared" si="32"/>
        <v>1.9657047543498212</v>
      </c>
      <c r="BS7" s="51">
        <v>0</v>
      </c>
      <c r="BT7" s="51">
        <f t="shared" si="33"/>
        <v>0</v>
      </c>
      <c r="BU7" s="51">
        <v>5</v>
      </c>
      <c r="BV7" s="51">
        <f t="shared" si="34"/>
        <v>6.7650421049455581E-3</v>
      </c>
      <c r="BW7" s="51">
        <v>0.21094974</v>
      </c>
      <c r="BX7" s="51">
        <f t="shared" si="35"/>
        <v>2.8541677462546363E-4</v>
      </c>
      <c r="BY7" s="51">
        <v>0</v>
      </c>
      <c r="BZ7" s="51">
        <f t="shared" si="36"/>
        <v>0</v>
      </c>
      <c r="CA7" s="51">
        <v>0</v>
      </c>
      <c r="CB7" s="51">
        <f t="shared" si="37"/>
        <v>0</v>
      </c>
      <c r="CC7" s="51">
        <v>60</v>
      </c>
      <c r="CD7" s="51">
        <f t="shared" si="38"/>
        <v>60</v>
      </c>
      <c r="CE7" s="51">
        <v>907857</v>
      </c>
      <c r="CF7" s="51">
        <f t="shared" si="39"/>
        <v>907857</v>
      </c>
      <c r="CG7" s="51">
        <v>2</v>
      </c>
      <c r="CH7" s="51">
        <f t="shared" si="40"/>
        <v>2</v>
      </c>
      <c r="CI7" s="51">
        <v>2602299</v>
      </c>
      <c r="CJ7" s="51">
        <f t="shared" si="41"/>
        <v>3520.932460931544</v>
      </c>
      <c r="CK7" s="51">
        <v>0.69</v>
      </c>
      <c r="CL7" s="51">
        <f t="shared" si="42"/>
        <v>0.69</v>
      </c>
    </row>
    <row r="8" spans="1:90" ht="11.25" customHeight="1" x14ac:dyDescent="0.2">
      <c r="A8" s="52" t="s">
        <v>253</v>
      </c>
      <c r="B8" s="53">
        <v>899931</v>
      </c>
      <c r="C8" s="53"/>
      <c r="D8" s="53">
        <v>575.07501999999999</v>
      </c>
      <c r="E8" s="53">
        <v>1</v>
      </c>
      <c r="F8" s="53">
        <f t="shared" si="0"/>
        <v>0.11111963028276613</v>
      </c>
      <c r="G8" s="53">
        <v>93.69</v>
      </c>
      <c r="H8" s="53">
        <f t="shared" si="1"/>
        <v>93.69</v>
      </c>
      <c r="I8" s="53">
        <v>6219</v>
      </c>
      <c r="J8" s="53">
        <f t="shared" si="2"/>
        <v>691.05298072852247</v>
      </c>
      <c r="K8" s="53">
        <v>146.5</v>
      </c>
      <c r="L8" s="53">
        <f t="shared" si="3"/>
        <v>16.279025836425237</v>
      </c>
      <c r="M8" s="53">
        <v>1</v>
      </c>
      <c r="N8" s="53">
        <f t="shared" si="4"/>
        <v>173.89035607910773</v>
      </c>
      <c r="O8" s="53">
        <v>969716</v>
      </c>
      <c r="P8" s="53">
        <f t="shared" si="5"/>
        <v>107754.48339928284</v>
      </c>
      <c r="Q8" s="53">
        <v>2738.21</v>
      </c>
      <c r="R8" s="53">
        <f t="shared" si="6"/>
        <v>4.7614831191937359</v>
      </c>
      <c r="S8" s="53">
        <v>3.8</v>
      </c>
      <c r="T8" s="53">
        <f t="shared" si="7"/>
        <v>3.8</v>
      </c>
      <c r="U8" s="53">
        <v>0</v>
      </c>
      <c r="V8" s="53">
        <f t="shared" si="8"/>
        <v>0</v>
      </c>
      <c r="W8" s="53">
        <v>769</v>
      </c>
      <c r="X8" s="53">
        <f t="shared" si="9"/>
        <v>1.3372168382483385</v>
      </c>
      <c r="Y8" s="53">
        <v>0</v>
      </c>
      <c r="Z8" s="53">
        <f t="shared" si="10"/>
        <v>0</v>
      </c>
      <c r="AA8" s="53">
        <v>329.67</v>
      </c>
      <c r="AB8" s="53">
        <f t="shared" si="11"/>
        <v>36.63280851531951</v>
      </c>
      <c r="AC8" s="53">
        <v>6</v>
      </c>
      <c r="AD8" s="53">
        <f t="shared" si="12"/>
        <v>1.0433421364746464E-2</v>
      </c>
      <c r="AE8" s="53">
        <v>537056987</v>
      </c>
      <c r="AF8" s="53">
        <f t="shared" si="13"/>
        <v>537056987</v>
      </c>
      <c r="AG8" s="53">
        <v>124903486</v>
      </c>
      <c r="AH8" s="53">
        <f t="shared" si="14"/>
        <v>124903486</v>
      </c>
      <c r="AI8" s="53">
        <v>40881583</v>
      </c>
      <c r="AJ8" s="53">
        <f t="shared" si="15"/>
        <v>45.42746388334217</v>
      </c>
      <c r="AK8" s="53">
        <v>2059.67</v>
      </c>
      <c r="AL8" s="53">
        <f t="shared" si="16"/>
        <v>228.86976890450489</v>
      </c>
      <c r="AM8" s="53"/>
      <c r="AN8" s="53">
        <f t="shared" si="17"/>
        <v>0</v>
      </c>
      <c r="AO8" s="53">
        <v>11</v>
      </c>
      <c r="AP8" s="53">
        <f t="shared" si="18"/>
        <v>1.2223159331104274</v>
      </c>
      <c r="AQ8" s="53">
        <v>3</v>
      </c>
      <c r="AR8" s="53">
        <f t="shared" si="19"/>
        <v>0.33335889084829839</v>
      </c>
      <c r="AS8" s="53">
        <v>9</v>
      </c>
      <c r="AT8" s="53">
        <f t="shared" si="20"/>
        <v>1.0000766725448951</v>
      </c>
      <c r="AU8" s="53">
        <v>81.8</v>
      </c>
      <c r="AV8" s="53">
        <f t="shared" si="21"/>
        <v>9.0895857571302692</v>
      </c>
      <c r="AW8" s="53">
        <v>391</v>
      </c>
      <c r="AX8" s="53">
        <f t="shared" si="22"/>
        <v>43.447775440561557</v>
      </c>
      <c r="AY8" s="53">
        <v>9</v>
      </c>
      <c r="AZ8" s="53">
        <f t="shared" si="23"/>
        <v>1.0000766725448951</v>
      </c>
      <c r="BA8" s="53">
        <v>9547.6</v>
      </c>
      <c r="BB8" s="53">
        <f t="shared" si="24"/>
        <v>16.602355637008891</v>
      </c>
      <c r="BC8" s="53">
        <v>2190</v>
      </c>
      <c r="BD8" s="53">
        <f t="shared" si="25"/>
        <v>3.8081987981324592</v>
      </c>
      <c r="BE8" s="53">
        <v>86</v>
      </c>
      <c r="BF8" s="53">
        <f t="shared" si="26"/>
        <v>0.14954570622803265</v>
      </c>
      <c r="BG8" s="53">
        <v>4987.84</v>
      </c>
      <c r="BH8" s="53">
        <f t="shared" si="27"/>
        <v>554.24693670959221</v>
      </c>
      <c r="BI8" s="53">
        <v>13387.35</v>
      </c>
      <c r="BJ8" s="53">
        <f t="shared" si="28"/>
        <v>23.279310584556431</v>
      </c>
      <c r="BK8" s="53">
        <v>0.72</v>
      </c>
      <c r="BL8" s="53">
        <f t="shared" si="29"/>
        <v>1.2520105637695755E-3</v>
      </c>
      <c r="BM8" s="53">
        <v>0.34782608700000001</v>
      </c>
      <c r="BN8" s="53">
        <f t="shared" si="30"/>
        <v>6.0483602122032702E-4</v>
      </c>
      <c r="BO8" s="53">
        <v>1.3333333333333333</v>
      </c>
      <c r="BP8" s="53">
        <f t="shared" si="31"/>
        <v>2.3185380810547694E-3</v>
      </c>
      <c r="BQ8" s="53">
        <v>827.98166666666668</v>
      </c>
      <c r="BR8" s="53">
        <f t="shared" si="32"/>
        <v>1.4397802684363976</v>
      </c>
      <c r="BS8" s="53">
        <v>575320</v>
      </c>
      <c r="BT8" s="53">
        <f t="shared" si="33"/>
        <v>63929.345694281001</v>
      </c>
      <c r="BU8" s="53">
        <v>3</v>
      </c>
      <c r="BV8" s="53">
        <f t="shared" si="34"/>
        <v>5.216710682373232E-3</v>
      </c>
      <c r="BW8" s="53">
        <v>0.58971026900000001</v>
      </c>
      <c r="BX8" s="53">
        <f t="shared" si="35"/>
        <v>1.025449286599164E-3</v>
      </c>
      <c r="BY8" s="53">
        <v>2</v>
      </c>
      <c r="BZ8" s="53">
        <f t="shared" si="36"/>
        <v>2</v>
      </c>
      <c r="CA8" s="53">
        <v>0</v>
      </c>
      <c r="CB8" s="53">
        <f t="shared" si="37"/>
        <v>0</v>
      </c>
      <c r="CC8" s="53">
        <v>36.36</v>
      </c>
      <c r="CD8" s="53">
        <f t="shared" si="38"/>
        <v>36.36</v>
      </c>
      <c r="CE8" s="53">
        <v>2996675</v>
      </c>
      <c r="CF8" s="53">
        <f t="shared" si="39"/>
        <v>2996675</v>
      </c>
      <c r="CG8" s="53">
        <v>3</v>
      </c>
      <c r="CH8" s="53">
        <f t="shared" si="40"/>
        <v>3</v>
      </c>
      <c r="CI8" s="53">
        <v>1410511</v>
      </c>
      <c r="CJ8" s="53">
        <f t="shared" si="41"/>
        <v>2452.7426004349832</v>
      </c>
      <c r="CK8" s="53">
        <v>0.56999999999999995</v>
      </c>
      <c r="CL8" s="53">
        <f t="shared" si="42"/>
        <v>0.56999999999999995</v>
      </c>
    </row>
    <row r="9" spans="1:90" ht="11.25" customHeight="1" x14ac:dyDescent="0.2">
      <c r="A9" s="50" t="s">
        <v>254</v>
      </c>
      <c r="B9" s="51">
        <v>2954915</v>
      </c>
      <c r="C9" s="51"/>
      <c r="D9" s="51">
        <v>1515.9454000000001</v>
      </c>
      <c r="E9" s="51">
        <v>4</v>
      </c>
      <c r="F9" s="51">
        <f t="shared" si="0"/>
        <v>0.13536768401121521</v>
      </c>
      <c r="G9" s="51">
        <v>83.5</v>
      </c>
      <c r="H9" s="51">
        <f t="shared" si="1"/>
        <v>83.5</v>
      </c>
      <c r="I9" s="51">
        <v>1141</v>
      </c>
      <c r="J9" s="51">
        <f t="shared" si="2"/>
        <v>38.613631864199142</v>
      </c>
      <c r="K9" s="51">
        <v>5658</v>
      </c>
      <c r="L9" s="51">
        <f t="shared" si="3"/>
        <v>191.47758903386392</v>
      </c>
      <c r="M9" s="51">
        <v>7</v>
      </c>
      <c r="N9" s="51">
        <f t="shared" si="4"/>
        <v>461.75805540225923</v>
      </c>
      <c r="O9" s="51">
        <v>664678</v>
      </c>
      <c r="P9" s="51">
        <f t="shared" si="5"/>
        <v>22493.980368301629</v>
      </c>
      <c r="Q9" s="51">
        <v>1070.94</v>
      </c>
      <c r="R9" s="51">
        <f t="shared" si="6"/>
        <v>0.70645024550356494</v>
      </c>
      <c r="S9" s="51">
        <v>2.02</v>
      </c>
      <c r="T9" s="51">
        <f t="shared" si="7"/>
        <v>2.02</v>
      </c>
      <c r="U9" s="51">
        <v>0</v>
      </c>
      <c r="V9" s="51">
        <f t="shared" si="8"/>
        <v>0</v>
      </c>
      <c r="W9" s="51"/>
      <c r="X9" s="51">
        <f t="shared" si="9"/>
        <v>0</v>
      </c>
      <c r="Y9" s="51">
        <v>19071</v>
      </c>
      <c r="Z9" s="51">
        <f t="shared" si="10"/>
        <v>12.580268392252121</v>
      </c>
      <c r="AA9" s="51">
        <v>62</v>
      </c>
      <c r="AB9" s="51">
        <f t="shared" si="11"/>
        <v>2.0981991021738358</v>
      </c>
      <c r="AC9" s="51">
        <v>27</v>
      </c>
      <c r="AD9" s="51">
        <f t="shared" si="12"/>
        <v>1.7810667851229998E-2</v>
      </c>
      <c r="AE9" s="51"/>
      <c r="AF9" s="51">
        <f t="shared" si="13"/>
        <v>0</v>
      </c>
      <c r="AG9" s="51"/>
      <c r="AH9" s="51">
        <f t="shared" si="14"/>
        <v>0</v>
      </c>
      <c r="AI9" s="51">
        <v>116338656.2</v>
      </c>
      <c r="AJ9" s="51">
        <f t="shared" si="15"/>
        <v>39.371236126927506</v>
      </c>
      <c r="AK9" s="51">
        <v>51374</v>
      </c>
      <c r="AL9" s="51">
        <f t="shared" si="16"/>
        <v>1738.5948495980426</v>
      </c>
      <c r="AM9" s="51">
        <v>170.4</v>
      </c>
      <c r="AN9" s="51">
        <f t="shared" si="17"/>
        <v>5.7666633388777688</v>
      </c>
      <c r="AO9" s="51">
        <v>86</v>
      </c>
      <c r="AP9" s="51">
        <f t="shared" si="18"/>
        <v>2.9104052062411272</v>
      </c>
      <c r="AQ9" s="51">
        <v>5</v>
      </c>
      <c r="AR9" s="51">
        <f t="shared" si="19"/>
        <v>0.16920960501401902</v>
      </c>
      <c r="AS9" s="51">
        <v>2</v>
      </c>
      <c r="AT9" s="51">
        <f t="shared" si="20"/>
        <v>6.7683842005607606E-2</v>
      </c>
      <c r="AU9" s="51">
        <v>44.2</v>
      </c>
      <c r="AV9" s="51">
        <f t="shared" si="21"/>
        <v>1.4958129083239282</v>
      </c>
      <c r="AW9" s="51">
        <v>49</v>
      </c>
      <c r="AX9" s="51">
        <f t="shared" si="22"/>
        <v>1.6582541291373862</v>
      </c>
      <c r="AY9" s="51">
        <v>14</v>
      </c>
      <c r="AZ9" s="51">
        <f t="shared" si="23"/>
        <v>0.47378689403925323</v>
      </c>
      <c r="BA9" s="51">
        <v>16687.400000000001</v>
      </c>
      <c r="BB9" s="51">
        <f t="shared" si="24"/>
        <v>11.007916248170943</v>
      </c>
      <c r="BC9" s="51">
        <v>3467.8</v>
      </c>
      <c r="BD9" s="51">
        <f t="shared" si="25"/>
        <v>2.2875494064627921</v>
      </c>
      <c r="BE9" s="51">
        <v>432</v>
      </c>
      <c r="BF9" s="51">
        <f t="shared" si="26"/>
        <v>0.28497068561967998</v>
      </c>
      <c r="BG9" s="51">
        <v>24863.88</v>
      </c>
      <c r="BH9" s="51">
        <f t="shared" si="27"/>
        <v>841.4414627831934</v>
      </c>
      <c r="BI9" s="51">
        <v>40789.31</v>
      </c>
      <c r="BJ9" s="51">
        <f t="shared" si="28"/>
        <v>26.906846381142749</v>
      </c>
      <c r="BK9" s="51">
        <v>0.82222222199999995</v>
      </c>
      <c r="BL9" s="51">
        <f t="shared" si="29"/>
        <v>5.4238247762749235E-4</v>
      </c>
      <c r="BM9" s="51">
        <v>0.49315068499999998</v>
      </c>
      <c r="BN9" s="51">
        <f t="shared" si="30"/>
        <v>3.2530900189413152E-4</v>
      </c>
      <c r="BO9" s="51">
        <v>1</v>
      </c>
      <c r="BP9" s="51">
        <f t="shared" si="31"/>
        <v>6.5965436486037029E-4</v>
      </c>
      <c r="BQ9" s="51">
        <v>4130.5583333333334</v>
      </c>
      <c r="BR9" s="51">
        <f t="shared" si="32"/>
        <v>2.7247408338937098</v>
      </c>
      <c r="BS9" s="51">
        <v>2042203</v>
      </c>
      <c r="BT9" s="51">
        <f t="shared" si="33"/>
        <v>69112.072597688937</v>
      </c>
      <c r="BU9" s="51">
        <v>9</v>
      </c>
      <c r="BV9" s="51">
        <f t="shared" si="34"/>
        <v>5.9368892837433325E-3</v>
      </c>
      <c r="BW9" s="51">
        <v>0.25885884300000001</v>
      </c>
      <c r="BX9" s="51">
        <f t="shared" si="35"/>
        <v>1.7075736566765531E-4</v>
      </c>
      <c r="BY9" s="51">
        <v>1</v>
      </c>
      <c r="BZ9" s="51">
        <f t="shared" si="36"/>
        <v>1</v>
      </c>
      <c r="CA9" s="51">
        <v>1</v>
      </c>
      <c r="CB9" s="51">
        <f t="shared" si="37"/>
        <v>1</v>
      </c>
      <c r="CC9" s="51">
        <v>5.26</v>
      </c>
      <c r="CD9" s="51">
        <f t="shared" si="38"/>
        <v>5.26</v>
      </c>
      <c r="CE9" s="51">
        <v>130416</v>
      </c>
      <c r="CF9" s="51">
        <f t="shared" si="39"/>
        <v>130416</v>
      </c>
      <c r="CG9" s="51">
        <v>4</v>
      </c>
      <c r="CH9" s="51">
        <f t="shared" si="40"/>
        <v>4</v>
      </c>
      <c r="CI9" s="51">
        <v>2331781</v>
      </c>
      <c r="CJ9" s="51">
        <f t="shared" si="41"/>
        <v>1538.1695145484791</v>
      </c>
      <c r="CK9" s="51">
        <v>0.65</v>
      </c>
      <c r="CL9" s="51">
        <f t="shared" si="42"/>
        <v>0.65</v>
      </c>
    </row>
    <row r="10" spans="1:90" ht="11.25" customHeight="1" x14ac:dyDescent="0.2">
      <c r="A10" s="52" t="s">
        <v>255</v>
      </c>
      <c r="B10" s="53">
        <v>711235</v>
      </c>
      <c r="C10" s="53"/>
      <c r="D10" s="53">
        <v>56.268844000000001</v>
      </c>
      <c r="E10" s="53">
        <v>1</v>
      </c>
      <c r="F10" s="53">
        <f t="shared" si="0"/>
        <v>0.14060050475581207</v>
      </c>
      <c r="G10" s="53">
        <v>96.28</v>
      </c>
      <c r="H10" s="53">
        <f t="shared" si="1"/>
        <v>96.28</v>
      </c>
      <c r="I10" s="53">
        <v>2887</v>
      </c>
      <c r="J10" s="53">
        <f t="shared" si="2"/>
        <v>405.91365723002946</v>
      </c>
      <c r="K10" s="53">
        <v>2383.9</v>
      </c>
      <c r="L10" s="53">
        <f t="shared" si="3"/>
        <v>335.17754328738039</v>
      </c>
      <c r="M10" s="53">
        <v>1</v>
      </c>
      <c r="N10" s="53">
        <f t="shared" si="4"/>
        <v>1777.1824137705762</v>
      </c>
      <c r="O10" s="53">
        <v>89218.333333333328</v>
      </c>
      <c r="P10" s="53">
        <f t="shared" si="5"/>
        <v>12544.14270013896</v>
      </c>
      <c r="Q10" s="53">
        <v>0</v>
      </c>
      <c r="R10" s="53">
        <f t="shared" si="6"/>
        <v>0</v>
      </c>
      <c r="S10" s="53">
        <v>1.4</v>
      </c>
      <c r="T10" s="53">
        <f t="shared" si="7"/>
        <v>1.4</v>
      </c>
      <c r="U10" s="53">
        <v>2</v>
      </c>
      <c r="V10" s="53">
        <f t="shared" si="8"/>
        <v>0.28120100951162413</v>
      </c>
      <c r="W10" s="53">
        <v>636.22</v>
      </c>
      <c r="X10" s="53">
        <f t="shared" si="9"/>
        <v>11.30678995289116</v>
      </c>
      <c r="Y10" s="53">
        <v>0</v>
      </c>
      <c r="Z10" s="53">
        <f t="shared" si="10"/>
        <v>0</v>
      </c>
      <c r="AA10" s="53">
        <v>263.33</v>
      </c>
      <c r="AB10" s="53">
        <f t="shared" si="11"/>
        <v>37.024330917347989</v>
      </c>
      <c r="AC10" s="53">
        <v>6</v>
      </c>
      <c r="AD10" s="53">
        <f t="shared" si="12"/>
        <v>0.10663094482623456</v>
      </c>
      <c r="AE10" s="53"/>
      <c r="AF10" s="53">
        <f t="shared" si="13"/>
        <v>0</v>
      </c>
      <c r="AG10" s="53"/>
      <c r="AH10" s="53">
        <f t="shared" si="14"/>
        <v>0</v>
      </c>
      <c r="AI10" s="53">
        <v>31840408</v>
      </c>
      <c r="AJ10" s="53">
        <f t="shared" si="15"/>
        <v>44.767774364309965</v>
      </c>
      <c r="AK10" s="53">
        <v>13954.33</v>
      </c>
      <c r="AL10" s="53">
        <f t="shared" si="16"/>
        <v>1961.985841529171</v>
      </c>
      <c r="AM10" s="53">
        <v>101</v>
      </c>
      <c r="AN10" s="53">
        <f t="shared" si="17"/>
        <v>14.20065098033702</v>
      </c>
      <c r="AO10" s="53">
        <v>4</v>
      </c>
      <c r="AP10" s="53">
        <f t="shared" si="18"/>
        <v>0.56240201902324827</v>
      </c>
      <c r="AQ10" s="53">
        <v>5</v>
      </c>
      <c r="AR10" s="53">
        <f t="shared" si="19"/>
        <v>0.70300252377906036</v>
      </c>
      <c r="AS10" s="53">
        <v>15</v>
      </c>
      <c r="AT10" s="53">
        <f t="shared" si="20"/>
        <v>2.1090075713371812</v>
      </c>
      <c r="AU10" s="53">
        <v>82</v>
      </c>
      <c r="AV10" s="53">
        <f t="shared" si="21"/>
        <v>11.529241389976589</v>
      </c>
      <c r="AW10" s="53">
        <v>115</v>
      </c>
      <c r="AX10" s="53">
        <f t="shared" si="22"/>
        <v>16.169058046918387</v>
      </c>
      <c r="AY10" s="53">
        <v>13</v>
      </c>
      <c r="AZ10" s="53">
        <f t="shared" si="23"/>
        <v>1.827806561825557</v>
      </c>
      <c r="BA10" s="53">
        <v>62235</v>
      </c>
      <c r="BB10" s="53">
        <f t="shared" si="24"/>
        <v>1106.0294752101181</v>
      </c>
      <c r="BC10" s="53">
        <v>2998.8</v>
      </c>
      <c r="BD10" s="53">
        <f t="shared" si="25"/>
        <v>53.294146224152037</v>
      </c>
      <c r="BE10" s="53">
        <v>62</v>
      </c>
      <c r="BF10" s="53">
        <f t="shared" si="26"/>
        <v>1.1018530965377571</v>
      </c>
      <c r="BG10" s="53">
        <v>2658.2</v>
      </c>
      <c r="BH10" s="53">
        <f t="shared" si="27"/>
        <v>373.74426174189961</v>
      </c>
      <c r="BI10" s="53">
        <v>8199.2800000000007</v>
      </c>
      <c r="BJ10" s="53">
        <f t="shared" si="28"/>
        <v>145.71616221580811</v>
      </c>
      <c r="BK10" s="53">
        <v>0.52941176499999998</v>
      </c>
      <c r="BL10" s="53">
        <f t="shared" si="29"/>
        <v>9.408612784012409E-3</v>
      </c>
      <c r="BM10" s="53">
        <v>0.96969696999999999</v>
      </c>
      <c r="BN10" s="53">
        <f t="shared" si="30"/>
        <v>1.723328401770614E-2</v>
      </c>
      <c r="BO10" s="53">
        <v>0.33333333333333331</v>
      </c>
      <c r="BP10" s="53">
        <f t="shared" si="31"/>
        <v>5.9239413792352529E-3</v>
      </c>
      <c r="BQ10" s="53"/>
      <c r="BR10" s="53">
        <f t="shared" si="32"/>
        <v>0</v>
      </c>
      <c r="BS10" s="53">
        <v>600285</v>
      </c>
      <c r="BT10" s="53">
        <f t="shared" si="33"/>
        <v>84400.373997342642</v>
      </c>
      <c r="BU10" s="53">
        <v>2</v>
      </c>
      <c r="BV10" s="53">
        <f t="shared" si="34"/>
        <v>3.5543648275411524E-2</v>
      </c>
      <c r="BW10" s="53">
        <v>0.48493059300000002</v>
      </c>
      <c r="BX10" s="53">
        <f t="shared" si="35"/>
        <v>8.6181012177893694E-3</v>
      </c>
      <c r="BY10" s="53">
        <v>1</v>
      </c>
      <c r="BZ10" s="53">
        <f t="shared" si="36"/>
        <v>1</v>
      </c>
      <c r="CA10" s="53">
        <v>1</v>
      </c>
      <c r="CB10" s="53">
        <f t="shared" si="37"/>
        <v>1</v>
      </c>
      <c r="CC10" s="53">
        <v>30</v>
      </c>
      <c r="CD10" s="53">
        <f t="shared" si="38"/>
        <v>30</v>
      </c>
      <c r="CE10" s="53">
        <v>1078968</v>
      </c>
      <c r="CF10" s="53">
        <f t="shared" si="39"/>
        <v>1078968</v>
      </c>
      <c r="CG10" s="53">
        <v>5</v>
      </c>
      <c r="CH10" s="53">
        <f t="shared" si="40"/>
        <v>5</v>
      </c>
      <c r="CI10" s="53">
        <v>22154</v>
      </c>
      <c r="CJ10" s="53">
        <f t="shared" si="41"/>
        <v>393.7169919467334</v>
      </c>
      <c r="CK10" s="53">
        <v>0.25</v>
      </c>
      <c r="CL10" s="53">
        <f t="shared" si="42"/>
        <v>0.25</v>
      </c>
    </row>
    <row r="11" spans="1:90" ht="11.25" customHeight="1" x14ac:dyDescent="0.2">
      <c r="A11" s="50" t="s">
        <v>256</v>
      </c>
      <c r="B11" s="51">
        <v>5217908</v>
      </c>
      <c r="C11" s="51"/>
      <c r="D11" s="51">
        <v>733.11</v>
      </c>
      <c r="E11" s="51">
        <v>1</v>
      </c>
      <c r="F11" s="51">
        <f t="shared" si="0"/>
        <v>1.9164768715738186E-2</v>
      </c>
      <c r="G11" s="51">
        <v>99.155000000000001</v>
      </c>
      <c r="H11" s="51">
        <f t="shared" si="1"/>
        <v>99.155000000000001</v>
      </c>
      <c r="I11" s="51">
        <v>21099</v>
      </c>
      <c r="J11" s="51">
        <f t="shared" si="2"/>
        <v>404.35745513335996</v>
      </c>
      <c r="K11" s="51">
        <v>1921.18</v>
      </c>
      <c r="L11" s="51">
        <f t="shared" si="3"/>
        <v>36.818970361301886</v>
      </c>
      <c r="M11" s="51">
        <v>2</v>
      </c>
      <c r="N11" s="51">
        <f t="shared" si="4"/>
        <v>272.81035588110922</v>
      </c>
      <c r="O11" s="51">
        <v>753189.33333333337</v>
      </c>
      <c r="P11" s="51">
        <f t="shared" si="5"/>
        <v>14434.699372494366</v>
      </c>
      <c r="Q11" s="51">
        <v>13284.05</v>
      </c>
      <c r="R11" s="51">
        <f t="shared" si="6"/>
        <v>18.120132040212244</v>
      </c>
      <c r="S11" s="51">
        <v>2.0099999999999998</v>
      </c>
      <c r="T11" s="51">
        <f t="shared" si="7"/>
        <v>2.0099999999999998</v>
      </c>
      <c r="U11" s="51">
        <v>3</v>
      </c>
      <c r="V11" s="51">
        <f t="shared" si="8"/>
        <v>5.7494306147214548E-2</v>
      </c>
      <c r="W11" s="51">
        <v>1240.97</v>
      </c>
      <c r="X11" s="51">
        <f t="shared" si="9"/>
        <v>1.6927473366889008</v>
      </c>
      <c r="Y11" s="51">
        <v>231</v>
      </c>
      <c r="Z11" s="51">
        <f t="shared" si="10"/>
        <v>0.31509596104268117</v>
      </c>
      <c r="AA11" s="51">
        <v>2217.67</v>
      </c>
      <c r="AB11" s="51">
        <f t="shared" si="11"/>
        <v>42.501132637831105</v>
      </c>
      <c r="AC11" s="51">
        <v>6</v>
      </c>
      <c r="AD11" s="51">
        <f t="shared" si="12"/>
        <v>8.1843106764332776E-3</v>
      </c>
      <c r="AE11" s="51">
        <v>751528186.20000005</v>
      </c>
      <c r="AF11" s="51">
        <f t="shared" si="13"/>
        <v>751528186.20000005</v>
      </c>
      <c r="AG11" s="51">
        <v>241811377</v>
      </c>
      <c r="AH11" s="51">
        <f t="shared" si="14"/>
        <v>241811377</v>
      </c>
      <c r="AI11" s="51">
        <v>40881583</v>
      </c>
      <c r="AJ11" s="51">
        <f t="shared" si="15"/>
        <v>7.8348608292825404</v>
      </c>
      <c r="AK11" s="51">
        <v>23057</v>
      </c>
      <c r="AL11" s="51">
        <f t="shared" si="16"/>
        <v>441.88207227877535</v>
      </c>
      <c r="AM11" s="51"/>
      <c r="AN11" s="51">
        <f t="shared" si="17"/>
        <v>0</v>
      </c>
      <c r="AO11" s="51">
        <v>213</v>
      </c>
      <c r="AP11" s="51">
        <f t="shared" si="18"/>
        <v>4.0820957364522332</v>
      </c>
      <c r="AQ11" s="51">
        <v>20</v>
      </c>
      <c r="AR11" s="51">
        <f t="shared" si="19"/>
        <v>0.38329537431476368</v>
      </c>
      <c r="AS11" s="51">
        <v>21</v>
      </c>
      <c r="AT11" s="51">
        <f t="shared" si="20"/>
        <v>0.40246014303050187</v>
      </c>
      <c r="AU11" s="51">
        <v>110.6</v>
      </c>
      <c r="AV11" s="51">
        <f t="shared" si="21"/>
        <v>2.1196234199606434</v>
      </c>
      <c r="AW11" s="51">
        <v>422</v>
      </c>
      <c r="AX11" s="51">
        <f t="shared" si="22"/>
        <v>8.0875323980415139</v>
      </c>
      <c r="AY11" s="51">
        <v>59</v>
      </c>
      <c r="AZ11" s="51">
        <f t="shared" si="23"/>
        <v>1.1307213542285528</v>
      </c>
      <c r="BA11" s="51">
        <v>2102.1999999999998</v>
      </c>
      <c r="BB11" s="51">
        <f t="shared" si="24"/>
        <v>2.8675096506663391</v>
      </c>
      <c r="BC11" s="51">
        <v>982.4</v>
      </c>
      <c r="BD11" s="51">
        <f t="shared" si="25"/>
        <v>1.3400444680880086</v>
      </c>
      <c r="BE11" s="51">
        <v>805</v>
      </c>
      <c r="BF11" s="51">
        <f t="shared" si="26"/>
        <v>1.0980616824214646</v>
      </c>
      <c r="BG11" s="51">
        <v>1837.13</v>
      </c>
      <c r="BH11" s="51">
        <f t="shared" si="27"/>
        <v>35.20817155074409</v>
      </c>
      <c r="BI11" s="51">
        <v>25291.13</v>
      </c>
      <c r="BJ11" s="51">
        <f t="shared" si="28"/>
        <v>34.498410879676996</v>
      </c>
      <c r="BK11" s="51">
        <v>0.55688622799999998</v>
      </c>
      <c r="BL11" s="51">
        <f t="shared" si="29"/>
        <v>7.5962165022984266E-4</v>
      </c>
      <c r="BM11" s="51">
        <v>0.90476190499999998</v>
      </c>
      <c r="BN11" s="51">
        <f t="shared" si="30"/>
        <v>1.2341420864536018E-3</v>
      </c>
      <c r="BO11" s="51">
        <v>1</v>
      </c>
      <c r="BP11" s="51">
        <f t="shared" si="31"/>
        <v>1.3640517794055462E-3</v>
      </c>
      <c r="BQ11" s="51">
        <v>1538199.8166666667</v>
      </c>
      <c r="BR11" s="51">
        <f t="shared" si="32"/>
        <v>2098.1841970054516</v>
      </c>
      <c r="BS11" s="51">
        <v>582000</v>
      </c>
      <c r="BT11" s="51">
        <f t="shared" si="33"/>
        <v>11153.895392559623</v>
      </c>
      <c r="BU11" s="51">
        <v>7</v>
      </c>
      <c r="BV11" s="51">
        <f t="shared" si="34"/>
        <v>9.5483624558388228E-3</v>
      </c>
      <c r="BW11" s="51">
        <v>0.60526459799999999</v>
      </c>
      <c r="BX11" s="51">
        <f t="shared" si="35"/>
        <v>8.2561225191308261E-4</v>
      </c>
      <c r="BY11" s="51">
        <v>2</v>
      </c>
      <c r="BZ11" s="51">
        <f t="shared" si="36"/>
        <v>2</v>
      </c>
      <c r="CA11" s="51">
        <v>1</v>
      </c>
      <c r="CB11" s="51">
        <f t="shared" si="37"/>
        <v>1</v>
      </c>
      <c r="CC11" s="51">
        <v>2.54</v>
      </c>
      <c r="CD11" s="51">
        <f t="shared" si="38"/>
        <v>2.54</v>
      </c>
      <c r="CE11" s="51">
        <v>0</v>
      </c>
      <c r="CF11" s="51">
        <f t="shared" si="39"/>
        <v>0</v>
      </c>
      <c r="CG11" s="51">
        <v>5</v>
      </c>
      <c r="CH11" s="51">
        <f t="shared" si="40"/>
        <v>5</v>
      </c>
      <c r="CI11" s="51">
        <v>1139582</v>
      </c>
      <c r="CJ11" s="51">
        <f t="shared" si="41"/>
        <v>1554.4488548785312</v>
      </c>
      <c r="CK11" s="51">
        <v>0.13</v>
      </c>
      <c r="CL11" s="51">
        <f t="shared" si="42"/>
        <v>0.13</v>
      </c>
    </row>
    <row r="12" spans="1:90" ht="11.25" customHeight="1" x14ac:dyDescent="0.2">
      <c r="A12" s="52" t="s">
        <v>257</v>
      </c>
      <c r="B12" s="53">
        <v>3556574</v>
      </c>
      <c r="C12" s="53"/>
      <c r="D12" s="53">
        <v>2474.1248999999998</v>
      </c>
      <c r="E12" s="53">
        <v>8</v>
      </c>
      <c r="F12" s="53">
        <f t="shared" si="0"/>
        <v>0.22493557001766307</v>
      </c>
      <c r="G12" s="53">
        <v>98.289999999999992</v>
      </c>
      <c r="H12" s="53">
        <f t="shared" si="1"/>
        <v>98.289999999999992</v>
      </c>
      <c r="I12" s="53">
        <v>3109</v>
      </c>
      <c r="J12" s="53">
        <f t="shared" si="2"/>
        <v>87.415585898114315</v>
      </c>
      <c r="K12" s="53">
        <v>9758.2000000000007</v>
      </c>
      <c r="L12" s="53">
        <f t="shared" si="3"/>
        <v>274.37078491829499</v>
      </c>
      <c r="M12" s="53">
        <v>18</v>
      </c>
      <c r="N12" s="53">
        <f t="shared" si="4"/>
        <v>727.52996423098932</v>
      </c>
      <c r="O12" s="53">
        <v>1928590.5</v>
      </c>
      <c r="P12" s="53">
        <f t="shared" si="5"/>
        <v>54226.075431018726</v>
      </c>
      <c r="Q12" s="53">
        <v>872984.93</v>
      </c>
      <c r="R12" s="53">
        <f t="shared" si="6"/>
        <v>352.84594160949598</v>
      </c>
      <c r="S12" s="53">
        <v>0.67</v>
      </c>
      <c r="T12" s="53">
        <f t="shared" si="7"/>
        <v>0.67</v>
      </c>
      <c r="U12" s="53">
        <v>2</v>
      </c>
      <c r="V12" s="53">
        <f t="shared" si="8"/>
        <v>5.6233892504415767E-2</v>
      </c>
      <c r="W12" s="53">
        <v>2620</v>
      </c>
      <c r="X12" s="53">
        <f t="shared" si="9"/>
        <v>1.0589602812695511</v>
      </c>
      <c r="Y12" s="53">
        <v>104065</v>
      </c>
      <c r="Z12" s="53">
        <f t="shared" si="10"/>
        <v>42.06133651538773</v>
      </c>
      <c r="AA12" s="53">
        <v>169.67</v>
      </c>
      <c r="AB12" s="53">
        <f t="shared" si="11"/>
        <v>4.7706022706121107</v>
      </c>
      <c r="AC12" s="53">
        <v>42</v>
      </c>
      <c r="AD12" s="53">
        <f t="shared" si="12"/>
        <v>1.6975699165389751E-2</v>
      </c>
      <c r="AE12" s="53">
        <v>80480083</v>
      </c>
      <c r="AF12" s="53">
        <f t="shared" si="13"/>
        <v>80480083</v>
      </c>
      <c r="AG12" s="53">
        <v>157195198</v>
      </c>
      <c r="AH12" s="53">
        <f t="shared" si="14"/>
        <v>157195198</v>
      </c>
      <c r="AI12" s="53">
        <v>152177434</v>
      </c>
      <c r="AJ12" s="53">
        <f t="shared" si="15"/>
        <v>42.787647325769122</v>
      </c>
      <c r="AK12" s="53">
        <v>62667</v>
      </c>
      <c r="AL12" s="53">
        <f t="shared" si="16"/>
        <v>1762.0046707871113</v>
      </c>
      <c r="AM12" s="53">
        <v>117.4</v>
      </c>
      <c r="AN12" s="53">
        <f t="shared" si="17"/>
        <v>3.3009294900092061</v>
      </c>
      <c r="AO12" s="53">
        <v>182</v>
      </c>
      <c r="AP12" s="53">
        <f t="shared" si="18"/>
        <v>5.117284217901835</v>
      </c>
      <c r="AQ12" s="53">
        <v>11</v>
      </c>
      <c r="AR12" s="53">
        <f t="shared" si="19"/>
        <v>0.3092864087742867</v>
      </c>
      <c r="AS12" s="53">
        <v>22</v>
      </c>
      <c r="AT12" s="53">
        <f t="shared" si="20"/>
        <v>0.61857281754857341</v>
      </c>
      <c r="AU12" s="53">
        <v>46.6</v>
      </c>
      <c r="AV12" s="53">
        <f t="shared" si="21"/>
        <v>1.3102496953528875</v>
      </c>
      <c r="AW12" s="53">
        <v>125</v>
      </c>
      <c r="AX12" s="53">
        <f t="shared" si="22"/>
        <v>3.5146182815259857</v>
      </c>
      <c r="AY12" s="53">
        <v>29</v>
      </c>
      <c r="AZ12" s="53">
        <f t="shared" si="23"/>
        <v>0.81539144131402863</v>
      </c>
      <c r="BA12" s="53">
        <v>8011</v>
      </c>
      <c r="BB12" s="53">
        <f t="shared" si="24"/>
        <v>3.2379125241413642</v>
      </c>
      <c r="BC12" s="53">
        <v>4950.3999999999996</v>
      </c>
      <c r="BD12" s="53">
        <f t="shared" si="25"/>
        <v>2.0008690749606051</v>
      </c>
      <c r="BE12" s="53">
        <v>494</v>
      </c>
      <c r="BF12" s="53">
        <f t="shared" si="26"/>
        <v>0.19966655685006041</v>
      </c>
      <c r="BG12" s="53">
        <v>22052.81</v>
      </c>
      <c r="BH12" s="53">
        <f t="shared" si="27"/>
        <v>620.05767348015252</v>
      </c>
      <c r="BI12" s="53">
        <v>65122.09</v>
      </c>
      <c r="BJ12" s="53">
        <f t="shared" si="28"/>
        <v>26.321262115748482</v>
      </c>
      <c r="BK12" s="53">
        <v>0.60869565199999998</v>
      </c>
      <c r="BL12" s="53">
        <f t="shared" si="29"/>
        <v>2.4602462551506597E-4</v>
      </c>
      <c r="BM12" s="53">
        <v>0.76666666699999997</v>
      </c>
      <c r="BN12" s="53">
        <f t="shared" si="30"/>
        <v>3.0987387378866768E-4</v>
      </c>
      <c r="BO12" s="53">
        <v>2.3333333333333335</v>
      </c>
      <c r="BP12" s="53">
        <f t="shared" si="31"/>
        <v>9.4309439807720846E-4</v>
      </c>
      <c r="BQ12" s="53">
        <v>6214.3133333333326</v>
      </c>
      <c r="BR12" s="53">
        <f t="shared" si="32"/>
        <v>2.5117217539556442</v>
      </c>
      <c r="BS12" s="53">
        <v>3290690</v>
      </c>
      <c r="BT12" s="53">
        <f t="shared" si="33"/>
        <v>92524.153862677966</v>
      </c>
      <c r="BU12" s="53">
        <v>10</v>
      </c>
      <c r="BV12" s="53">
        <f t="shared" si="34"/>
        <v>4.0418331346166077E-3</v>
      </c>
      <c r="BW12" s="53">
        <v>0.25660026200000002</v>
      </c>
      <c r="BX12" s="53">
        <f t="shared" si="35"/>
        <v>1.0371354413029029E-4</v>
      </c>
      <c r="BY12" s="53">
        <v>2</v>
      </c>
      <c r="BZ12" s="53">
        <f t="shared" si="36"/>
        <v>2</v>
      </c>
      <c r="CA12" s="53">
        <v>1</v>
      </c>
      <c r="CB12" s="53">
        <f t="shared" si="37"/>
        <v>1</v>
      </c>
      <c r="CC12" s="53">
        <v>1.49</v>
      </c>
      <c r="CD12" s="53">
        <f t="shared" si="38"/>
        <v>1.49</v>
      </c>
      <c r="CE12" s="53">
        <v>128271</v>
      </c>
      <c r="CF12" s="53">
        <f t="shared" si="39"/>
        <v>128271</v>
      </c>
      <c r="CG12" s="53">
        <v>3</v>
      </c>
      <c r="CH12" s="53">
        <f t="shared" si="40"/>
        <v>3</v>
      </c>
      <c r="CI12" s="53">
        <v>1631246</v>
      </c>
      <c r="CJ12" s="53">
        <f t="shared" si="41"/>
        <v>659.32241335108029</v>
      </c>
      <c r="CK12" s="53">
        <v>0.3</v>
      </c>
      <c r="CL12" s="53">
        <f t="shared" si="42"/>
        <v>0.3</v>
      </c>
    </row>
    <row r="13" spans="1:90" ht="11.25" customHeight="1" x14ac:dyDescent="0.2">
      <c r="A13" s="50" t="s">
        <v>258</v>
      </c>
      <c r="B13" s="51">
        <v>8918653</v>
      </c>
      <c r="C13" s="51"/>
      <c r="D13" s="51">
        <v>14.945894000000001</v>
      </c>
      <c r="E13" s="51">
        <v>34</v>
      </c>
      <c r="F13" s="51">
        <f t="shared" si="0"/>
        <v>0.38122348744816059</v>
      </c>
      <c r="G13" s="51">
        <v>98.37</v>
      </c>
      <c r="H13" s="51">
        <f t="shared" si="1"/>
        <v>98.37</v>
      </c>
      <c r="I13" s="51">
        <v>73</v>
      </c>
      <c r="J13" s="51">
        <f t="shared" si="2"/>
        <v>0.81850925246222717</v>
      </c>
      <c r="K13" s="51">
        <v>5604.5</v>
      </c>
      <c r="L13" s="51">
        <f t="shared" si="3"/>
        <v>62.840206923624002</v>
      </c>
      <c r="M13" s="51">
        <v>19</v>
      </c>
      <c r="N13" s="51">
        <f t="shared" si="4"/>
        <v>127125.21579505381</v>
      </c>
      <c r="O13" s="51">
        <v>138939.83333333334</v>
      </c>
      <c r="P13" s="51">
        <f t="shared" si="5"/>
        <v>1557.8567002588097</v>
      </c>
      <c r="Q13" s="51">
        <v>0</v>
      </c>
      <c r="R13" s="51">
        <f t="shared" si="6"/>
        <v>0</v>
      </c>
      <c r="S13" s="51">
        <v>1.59</v>
      </c>
      <c r="T13" s="51">
        <f t="shared" si="7"/>
        <v>1.59</v>
      </c>
      <c r="U13" s="51">
        <v>411</v>
      </c>
      <c r="V13" s="51">
        <f t="shared" si="8"/>
        <v>4.6083192159174704</v>
      </c>
      <c r="W13" s="51">
        <v>149</v>
      </c>
      <c r="X13" s="51">
        <f t="shared" si="9"/>
        <v>9.9692932386647453</v>
      </c>
      <c r="Y13" s="51">
        <v>0</v>
      </c>
      <c r="Z13" s="51">
        <f t="shared" si="10"/>
        <v>0</v>
      </c>
      <c r="AA13" s="51">
        <v>1181.5</v>
      </c>
      <c r="AB13" s="51">
        <f t="shared" si="11"/>
        <v>13.247516188823582</v>
      </c>
      <c r="AC13" s="51">
        <v>111</v>
      </c>
      <c r="AD13" s="51">
        <f t="shared" si="12"/>
        <v>7.4267889227636692</v>
      </c>
      <c r="AE13" s="51">
        <v>583894018.89999998</v>
      </c>
      <c r="AF13" s="51">
        <f t="shared" si="13"/>
        <v>583894018.89999998</v>
      </c>
      <c r="AG13" s="51"/>
      <c r="AH13" s="51">
        <f t="shared" si="14"/>
        <v>0</v>
      </c>
      <c r="AI13" s="51">
        <v>1416714311</v>
      </c>
      <c r="AJ13" s="51">
        <f t="shared" si="15"/>
        <v>158.84846186974647</v>
      </c>
      <c r="AK13" s="51">
        <v>181428</v>
      </c>
      <c r="AL13" s="51">
        <f t="shared" si="16"/>
        <v>2034.2533788454377</v>
      </c>
      <c r="AM13" s="51">
        <v>144.6</v>
      </c>
      <c r="AN13" s="51">
        <f t="shared" si="17"/>
        <v>1.6213210672060006</v>
      </c>
      <c r="AO13" s="51">
        <v>4190</v>
      </c>
      <c r="AP13" s="51">
        <f t="shared" si="18"/>
        <v>46.980188600229205</v>
      </c>
      <c r="AQ13" s="51">
        <v>0</v>
      </c>
      <c r="AR13" s="51">
        <f t="shared" si="19"/>
        <v>0</v>
      </c>
      <c r="AS13" s="51">
        <v>16</v>
      </c>
      <c r="AT13" s="51">
        <f t="shared" si="20"/>
        <v>0.17939928821089909</v>
      </c>
      <c r="AU13" s="51"/>
      <c r="AV13" s="51">
        <f t="shared" si="21"/>
        <v>0</v>
      </c>
      <c r="AW13" s="51">
        <v>240</v>
      </c>
      <c r="AX13" s="51">
        <f t="shared" si="22"/>
        <v>2.6909893231634867</v>
      </c>
      <c r="AY13" s="51">
        <v>3</v>
      </c>
      <c r="AZ13" s="51">
        <f t="shared" si="23"/>
        <v>3.3637366539543585E-2</v>
      </c>
      <c r="BA13" s="51">
        <v>32944.6</v>
      </c>
      <c r="BB13" s="51">
        <f t="shared" si="24"/>
        <v>2204.2575706745943</v>
      </c>
      <c r="BC13" s="51">
        <v>2392.4</v>
      </c>
      <c r="BD13" s="51">
        <f t="shared" si="25"/>
        <v>160.07071908846669</v>
      </c>
      <c r="BE13" s="51">
        <v>38</v>
      </c>
      <c r="BF13" s="51">
        <f t="shared" si="26"/>
        <v>2.5425043159010761</v>
      </c>
      <c r="BG13" s="51">
        <v>904.23</v>
      </c>
      <c r="BH13" s="51">
        <f t="shared" si="27"/>
        <v>10.138638648683832</v>
      </c>
      <c r="BI13" s="51">
        <v>59031.44</v>
      </c>
      <c r="BJ13" s="51">
        <f t="shared" si="28"/>
        <v>3949.6760782593533</v>
      </c>
      <c r="BK13" s="51">
        <v>0.33333333300000001</v>
      </c>
      <c r="BL13" s="51">
        <f t="shared" si="29"/>
        <v>2.2302669415426069E-2</v>
      </c>
      <c r="BM13" s="51">
        <v>1</v>
      </c>
      <c r="BN13" s="51">
        <f t="shared" si="30"/>
        <v>6.6908008313186218E-2</v>
      </c>
      <c r="BO13" s="51"/>
      <c r="BP13" s="51">
        <f t="shared" si="31"/>
        <v>0</v>
      </c>
      <c r="BQ13" s="51">
        <v>404</v>
      </c>
      <c r="BR13" s="51">
        <f t="shared" si="32"/>
        <v>27.030835358527231</v>
      </c>
      <c r="BS13" s="51">
        <v>2743000</v>
      </c>
      <c r="BT13" s="51">
        <f t="shared" si="33"/>
        <v>30755.765472656018</v>
      </c>
      <c r="BU13" s="51"/>
      <c r="BV13" s="51">
        <f t="shared" si="34"/>
        <v>0</v>
      </c>
      <c r="BW13" s="51">
        <v>0.32953402399999998</v>
      </c>
      <c r="BX13" s="51">
        <f t="shared" si="35"/>
        <v>2.2048465217269705E-2</v>
      </c>
      <c r="BY13" s="51">
        <v>1</v>
      </c>
      <c r="BZ13" s="51">
        <f t="shared" si="36"/>
        <v>1</v>
      </c>
      <c r="CA13" s="51">
        <v>1</v>
      </c>
      <c r="CB13" s="51">
        <f t="shared" si="37"/>
        <v>1</v>
      </c>
      <c r="CC13" s="51">
        <v>6.25</v>
      </c>
      <c r="CD13" s="51">
        <f t="shared" si="38"/>
        <v>6.25</v>
      </c>
      <c r="CE13" s="51">
        <v>157840</v>
      </c>
      <c r="CF13" s="51">
        <f t="shared" si="39"/>
        <v>157840</v>
      </c>
      <c r="CG13" s="51">
        <v>4</v>
      </c>
      <c r="CH13" s="51">
        <f t="shared" si="40"/>
        <v>4</v>
      </c>
      <c r="CI13" s="51">
        <v>9529</v>
      </c>
      <c r="CJ13" s="51">
        <f t="shared" si="41"/>
        <v>637.56641121635141</v>
      </c>
      <c r="CK13" s="51">
        <v>0.56999999999999995</v>
      </c>
      <c r="CL13" s="51">
        <f t="shared" si="42"/>
        <v>0.56999999999999995</v>
      </c>
    </row>
    <row r="14" spans="1:90" ht="11.25" customHeight="1" x14ac:dyDescent="0.2">
      <c r="A14" s="52" t="s">
        <v>259</v>
      </c>
      <c r="B14" s="53">
        <v>1754754</v>
      </c>
      <c r="C14" s="53"/>
      <c r="D14" s="53">
        <v>1233.6415999999999</v>
      </c>
      <c r="E14" s="53">
        <v>7</v>
      </c>
      <c r="F14" s="53">
        <f t="shared" si="0"/>
        <v>0.39891631533536892</v>
      </c>
      <c r="G14" s="53">
        <v>97.414999999999992</v>
      </c>
      <c r="H14" s="53">
        <f t="shared" si="1"/>
        <v>97.414999999999992</v>
      </c>
      <c r="I14" s="53">
        <v>6999</v>
      </c>
      <c r="J14" s="53">
        <f t="shared" si="2"/>
        <v>398.85932729032106</v>
      </c>
      <c r="K14" s="53">
        <v>4638.66</v>
      </c>
      <c r="L14" s="53">
        <f t="shared" si="3"/>
        <v>264.34816504193753</v>
      </c>
      <c r="M14" s="53">
        <v>11</v>
      </c>
      <c r="N14" s="53">
        <f t="shared" si="4"/>
        <v>891.66902283450895</v>
      </c>
      <c r="O14" s="53">
        <v>614583</v>
      </c>
      <c r="P14" s="53">
        <f t="shared" si="5"/>
        <v>35023.883689679584</v>
      </c>
      <c r="Q14" s="53">
        <v>391697.17</v>
      </c>
      <c r="R14" s="53">
        <f t="shared" si="6"/>
        <v>317.51293892812953</v>
      </c>
      <c r="S14" s="53">
        <v>1.57</v>
      </c>
      <c r="T14" s="53">
        <f t="shared" si="7"/>
        <v>1.57</v>
      </c>
      <c r="U14" s="53">
        <v>0</v>
      </c>
      <c r="V14" s="53">
        <f t="shared" si="8"/>
        <v>0</v>
      </c>
      <c r="W14" s="53">
        <v>4722</v>
      </c>
      <c r="X14" s="53">
        <f t="shared" si="9"/>
        <v>3.8276919325677734</v>
      </c>
      <c r="Y14" s="53">
        <v>20572</v>
      </c>
      <c r="Z14" s="53">
        <f t="shared" si="10"/>
        <v>16.675831943410468</v>
      </c>
      <c r="AA14" s="53">
        <v>408.67</v>
      </c>
      <c r="AB14" s="53">
        <f t="shared" si="11"/>
        <v>23.289304369729319</v>
      </c>
      <c r="AC14" s="53">
        <v>35</v>
      </c>
      <c r="AD14" s="53">
        <f t="shared" si="12"/>
        <v>2.8371287090188917E-2</v>
      </c>
      <c r="AE14" s="53">
        <v>359543902</v>
      </c>
      <c r="AF14" s="53">
        <f t="shared" si="13"/>
        <v>359543902</v>
      </c>
      <c r="AG14" s="53">
        <v>61768524</v>
      </c>
      <c r="AH14" s="53">
        <f t="shared" si="14"/>
        <v>61768524</v>
      </c>
      <c r="AI14" s="53">
        <v>91742787</v>
      </c>
      <c r="AJ14" s="53">
        <f t="shared" si="15"/>
        <v>52.282420783767982</v>
      </c>
      <c r="AK14" s="53">
        <v>32040.67</v>
      </c>
      <c r="AL14" s="53">
        <f t="shared" si="16"/>
        <v>1825.9351453252136</v>
      </c>
      <c r="AM14" s="53"/>
      <c r="AN14" s="53">
        <f t="shared" si="17"/>
        <v>0</v>
      </c>
      <c r="AO14" s="53">
        <v>0</v>
      </c>
      <c r="AP14" s="53">
        <f t="shared" si="18"/>
        <v>0</v>
      </c>
      <c r="AQ14" s="53">
        <v>8</v>
      </c>
      <c r="AR14" s="53">
        <f t="shared" si="19"/>
        <v>0.45590436038327881</v>
      </c>
      <c r="AS14" s="53">
        <v>3</v>
      </c>
      <c r="AT14" s="53">
        <f t="shared" si="20"/>
        <v>0.17096413514372955</v>
      </c>
      <c r="AU14" s="53">
        <v>25.2</v>
      </c>
      <c r="AV14" s="53">
        <f t="shared" si="21"/>
        <v>1.4360987352073282</v>
      </c>
      <c r="AW14" s="53">
        <v>141</v>
      </c>
      <c r="AX14" s="53">
        <f t="shared" si="22"/>
        <v>8.0353143517552876</v>
      </c>
      <c r="AY14" s="53">
        <v>17</v>
      </c>
      <c r="AZ14" s="53">
        <f t="shared" si="23"/>
        <v>0.96879676581446739</v>
      </c>
      <c r="BA14" s="53"/>
      <c r="BB14" s="53">
        <f t="shared" si="24"/>
        <v>0</v>
      </c>
      <c r="BC14" s="53"/>
      <c r="BD14" s="53">
        <f t="shared" si="25"/>
        <v>0</v>
      </c>
      <c r="BE14" s="53">
        <v>371</v>
      </c>
      <c r="BF14" s="53">
        <f t="shared" si="26"/>
        <v>0.30073564315600254</v>
      </c>
      <c r="BG14" s="53">
        <v>3453.45</v>
      </c>
      <c r="BH14" s="53">
        <f t="shared" si="27"/>
        <v>196.80536417070425</v>
      </c>
      <c r="BI14" s="53">
        <v>23469.05</v>
      </c>
      <c r="BJ14" s="53">
        <f t="shared" si="28"/>
        <v>19.024204436685665</v>
      </c>
      <c r="BK14" s="53">
        <v>0.84507042300000002</v>
      </c>
      <c r="BL14" s="53">
        <f t="shared" si="29"/>
        <v>6.850210166388683E-4</v>
      </c>
      <c r="BM14" s="53">
        <v>0.87301587300000005</v>
      </c>
      <c r="BN14" s="53">
        <f t="shared" si="30"/>
        <v>7.0767382763356891E-4</v>
      </c>
      <c r="BO14" s="53">
        <v>1</v>
      </c>
      <c r="BP14" s="53">
        <f t="shared" si="31"/>
        <v>8.1060820257682629E-4</v>
      </c>
      <c r="BQ14" s="53">
        <v>8498.2166666666672</v>
      </c>
      <c r="BR14" s="53">
        <f t="shared" si="32"/>
        <v>6.8887241372750951</v>
      </c>
      <c r="BS14" s="53">
        <v>1002600</v>
      </c>
      <c r="BT14" s="53">
        <f t="shared" si="33"/>
        <v>57136.213965034411</v>
      </c>
      <c r="BU14" s="53">
        <v>2</v>
      </c>
      <c r="BV14" s="53">
        <f t="shared" si="34"/>
        <v>1.6212164051536526E-3</v>
      </c>
      <c r="BW14" s="53">
        <v>0.33498033900000002</v>
      </c>
      <c r="BX14" s="53">
        <f t="shared" si="35"/>
        <v>2.7153781049536594E-4</v>
      </c>
      <c r="BY14" s="53">
        <v>1</v>
      </c>
      <c r="BZ14" s="53">
        <f t="shared" si="36"/>
        <v>1</v>
      </c>
      <c r="CA14" s="53">
        <v>1</v>
      </c>
      <c r="CB14" s="53">
        <f t="shared" si="37"/>
        <v>1</v>
      </c>
      <c r="CC14" s="53">
        <v>10.26</v>
      </c>
      <c r="CD14" s="53">
        <f t="shared" si="38"/>
        <v>10.26</v>
      </c>
      <c r="CE14" s="53">
        <v>3327082</v>
      </c>
      <c r="CF14" s="53">
        <f t="shared" si="39"/>
        <v>3327082</v>
      </c>
      <c r="CG14" s="53">
        <v>4</v>
      </c>
      <c r="CH14" s="53">
        <f t="shared" si="40"/>
        <v>4</v>
      </c>
      <c r="CI14" s="53">
        <v>873609</v>
      </c>
      <c r="CJ14" s="53">
        <f t="shared" si="41"/>
        <v>708.15462124493865</v>
      </c>
      <c r="CK14" s="53">
        <v>0.56999999999999995</v>
      </c>
      <c r="CL14" s="53">
        <f t="shared" si="42"/>
        <v>0.56999999999999995</v>
      </c>
    </row>
    <row r="15" spans="1:90" ht="11.25" customHeight="1" x14ac:dyDescent="0.2">
      <c r="A15" s="50" t="s">
        <v>260</v>
      </c>
      <c r="B15" s="51">
        <v>5853677</v>
      </c>
      <c r="C15" s="51"/>
      <c r="D15" s="51">
        <v>306.06671999999998</v>
      </c>
      <c r="E15" s="51">
        <v>18</v>
      </c>
      <c r="F15" s="51">
        <f t="shared" si="0"/>
        <v>0.30749903009680923</v>
      </c>
      <c r="G15" s="51">
        <v>94.8</v>
      </c>
      <c r="H15" s="51">
        <f t="shared" si="1"/>
        <v>94.8</v>
      </c>
      <c r="I15" s="51">
        <v>276</v>
      </c>
      <c r="J15" s="51">
        <f t="shared" si="2"/>
        <v>4.7149851281510751</v>
      </c>
      <c r="K15" s="51">
        <v>9744.7000000000007</v>
      </c>
      <c r="L15" s="51">
        <f t="shared" si="3"/>
        <v>166.47143325468761</v>
      </c>
      <c r="M15" s="51">
        <v>23</v>
      </c>
      <c r="N15" s="51">
        <f t="shared" si="4"/>
        <v>7514.7013696882832</v>
      </c>
      <c r="O15" s="51">
        <v>273765</v>
      </c>
      <c r="P15" s="51">
        <f t="shared" si="5"/>
        <v>4676.8039985807209</v>
      </c>
      <c r="Q15" s="51">
        <v>22214.17</v>
      </c>
      <c r="R15" s="51">
        <f t="shared" si="6"/>
        <v>72.579501619777545</v>
      </c>
      <c r="S15" s="51">
        <v>0.82</v>
      </c>
      <c r="T15" s="51">
        <f t="shared" si="7"/>
        <v>0.82</v>
      </c>
      <c r="U15" s="51">
        <v>0</v>
      </c>
      <c r="V15" s="51">
        <f t="shared" si="8"/>
        <v>0</v>
      </c>
      <c r="W15" s="51">
        <v>3300</v>
      </c>
      <c r="X15" s="51">
        <f t="shared" si="9"/>
        <v>10.781962834770145</v>
      </c>
      <c r="Y15" s="51">
        <v>3481</v>
      </c>
      <c r="Z15" s="51">
        <f t="shared" si="10"/>
        <v>11.373337159949962</v>
      </c>
      <c r="AA15" s="51">
        <v>2.33</v>
      </c>
      <c r="AB15" s="51">
        <f t="shared" si="11"/>
        <v>3.9804041118086976E-2</v>
      </c>
      <c r="AC15" s="51">
        <v>81</v>
      </c>
      <c r="AD15" s="51">
        <f t="shared" si="12"/>
        <v>0.26464817867163082</v>
      </c>
      <c r="AE15" s="51">
        <v>3262151</v>
      </c>
      <c r="AF15" s="51">
        <f t="shared" si="13"/>
        <v>3262151</v>
      </c>
      <c r="AG15" s="51"/>
      <c r="AH15" s="51">
        <f t="shared" si="14"/>
        <v>0</v>
      </c>
      <c r="AI15" s="51">
        <v>226374661</v>
      </c>
      <c r="AJ15" s="51">
        <f t="shared" si="15"/>
        <v>38.672215942218884</v>
      </c>
      <c r="AK15" s="51">
        <v>106634.67</v>
      </c>
      <c r="AL15" s="51">
        <f t="shared" si="16"/>
        <v>1821.6698666496288</v>
      </c>
      <c r="AM15" s="51">
        <v>330.2</v>
      </c>
      <c r="AN15" s="51">
        <f t="shared" si="17"/>
        <v>5.6408988743314676</v>
      </c>
      <c r="AO15" s="51">
        <v>88</v>
      </c>
      <c r="AP15" s="51">
        <f t="shared" si="18"/>
        <v>1.5033285915844008</v>
      </c>
      <c r="AQ15" s="51">
        <v>3</v>
      </c>
      <c r="AR15" s="51">
        <f t="shared" si="19"/>
        <v>5.124983834946821E-2</v>
      </c>
      <c r="AS15" s="51">
        <v>3</v>
      </c>
      <c r="AT15" s="51">
        <f t="shared" si="20"/>
        <v>5.124983834946821E-2</v>
      </c>
      <c r="AU15" s="51">
        <v>48.4</v>
      </c>
      <c r="AV15" s="51">
        <f t="shared" si="21"/>
        <v>0.82683072537142033</v>
      </c>
      <c r="AW15" s="51">
        <v>87</v>
      </c>
      <c r="AX15" s="51">
        <f t="shared" si="22"/>
        <v>1.486245312134578</v>
      </c>
      <c r="AY15" s="51">
        <v>7</v>
      </c>
      <c r="AZ15" s="51">
        <f t="shared" si="23"/>
        <v>0.11958295614875913</v>
      </c>
      <c r="BA15" s="51"/>
      <c r="BB15" s="51">
        <f t="shared" si="24"/>
        <v>0</v>
      </c>
      <c r="BC15" s="51"/>
      <c r="BD15" s="51">
        <f t="shared" si="25"/>
        <v>0</v>
      </c>
      <c r="BE15" s="51">
        <v>383</v>
      </c>
      <c r="BF15" s="51">
        <f t="shared" si="26"/>
        <v>1.2513611411263532</v>
      </c>
      <c r="BG15" s="51">
        <v>6888.98</v>
      </c>
      <c r="BH15" s="51">
        <f t="shared" si="27"/>
        <v>117.68637046423983</v>
      </c>
      <c r="BI15" s="51">
        <v>34350.11</v>
      </c>
      <c r="BJ15" s="51">
        <f t="shared" si="28"/>
        <v>112.23079072432313</v>
      </c>
      <c r="BK15" s="51">
        <v>0.46153846199999998</v>
      </c>
      <c r="BL15" s="51">
        <f t="shared" si="29"/>
        <v>1.5079668315457493E-3</v>
      </c>
      <c r="BM15" s="51">
        <v>0.909090909</v>
      </c>
      <c r="BN15" s="51">
        <f t="shared" si="30"/>
        <v>2.970237695231942E-3</v>
      </c>
      <c r="BO15" s="51">
        <v>1.3333333333333333</v>
      </c>
      <c r="BP15" s="51">
        <f t="shared" si="31"/>
        <v>4.3563486201091493E-3</v>
      </c>
      <c r="BQ15" s="51">
        <v>5712.8433333333332</v>
      </c>
      <c r="BR15" s="51">
        <f t="shared" si="32"/>
        <v>18.665352879049816</v>
      </c>
      <c r="BS15" s="51">
        <v>3196516</v>
      </c>
      <c r="BT15" s="51">
        <f t="shared" si="33"/>
        <v>54606.976093829573</v>
      </c>
      <c r="BU15" s="51">
        <v>8</v>
      </c>
      <c r="BV15" s="51">
        <f t="shared" si="34"/>
        <v>2.6138091720654896E-2</v>
      </c>
      <c r="BW15" s="51">
        <v>0.31117884200000001</v>
      </c>
      <c r="BX15" s="51">
        <f t="shared" si="35"/>
        <v>1.0167026392153974E-3</v>
      </c>
      <c r="BY15" s="51">
        <v>2</v>
      </c>
      <c r="BZ15" s="51">
        <f t="shared" si="36"/>
        <v>2</v>
      </c>
      <c r="CA15" s="51">
        <v>1</v>
      </c>
      <c r="CB15" s="51">
        <f t="shared" si="37"/>
        <v>1</v>
      </c>
      <c r="CC15" s="51">
        <v>10.87</v>
      </c>
      <c r="CD15" s="51">
        <f t="shared" si="38"/>
        <v>10.87</v>
      </c>
      <c r="CE15" s="51">
        <v>443485</v>
      </c>
      <c r="CF15" s="51">
        <f t="shared" si="39"/>
        <v>443485</v>
      </c>
      <c r="CG15" s="51">
        <v>5</v>
      </c>
      <c r="CH15" s="51">
        <f t="shared" si="40"/>
        <v>5</v>
      </c>
      <c r="CI15" s="51">
        <v>263231</v>
      </c>
      <c r="CJ15" s="51">
        <f t="shared" si="41"/>
        <v>860.04450271496364</v>
      </c>
      <c r="CK15" s="51">
        <v>0.12</v>
      </c>
      <c r="CL15" s="51">
        <f t="shared" si="42"/>
        <v>0.12</v>
      </c>
    </row>
    <row r="16" spans="1:90" ht="11.25" customHeight="1" x14ac:dyDescent="0.2">
      <c r="A16" s="52" t="s">
        <v>261</v>
      </c>
      <c r="B16" s="53">
        <v>3533251</v>
      </c>
      <c r="C16" s="53"/>
      <c r="D16" s="53">
        <v>635.95884000000001</v>
      </c>
      <c r="E16" s="53">
        <v>1</v>
      </c>
      <c r="F16" s="53">
        <f t="shared" si="0"/>
        <v>2.8302546295182539E-2</v>
      </c>
      <c r="G16" s="53">
        <v>96.875</v>
      </c>
      <c r="H16" s="53">
        <f t="shared" si="1"/>
        <v>96.875</v>
      </c>
      <c r="I16" s="53">
        <v>658</v>
      </c>
      <c r="J16" s="53">
        <f t="shared" si="2"/>
        <v>18.623075462230108</v>
      </c>
      <c r="K16" s="53">
        <v>7560.84</v>
      </c>
      <c r="L16" s="53">
        <f t="shared" si="3"/>
        <v>213.99102413046793</v>
      </c>
      <c r="M16" s="53">
        <v>26</v>
      </c>
      <c r="N16" s="53">
        <f t="shared" si="4"/>
        <v>4088.3148978635159</v>
      </c>
      <c r="O16" s="53">
        <v>14465.666666666666</v>
      </c>
      <c r="P16" s="53">
        <f t="shared" si="5"/>
        <v>409.41520052401216</v>
      </c>
      <c r="Q16" s="53">
        <v>23489.59</v>
      </c>
      <c r="R16" s="53">
        <f t="shared" si="6"/>
        <v>36.935707977579177</v>
      </c>
      <c r="S16" s="53">
        <v>2.63</v>
      </c>
      <c r="T16" s="53">
        <f t="shared" si="7"/>
        <v>2.63</v>
      </c>
      <c r="U16" s="53">
        <v>1</v>
      </c>
      <c r="V16" s="53">
        <f t="shared" si="8"/>
        <v>2.8302546295182539E-2</v>
      </c>
      <c r="W16" s="53">
        <v>4274.3999999999996</v>
      </c>
      <c r="X16" s="53">
        <f t="shared" si="9"/>
        <v>6.7211896920876191</v>
      </c>
      <c r="Y16" s="53">
        <v>0</v>
      </c>
      <c r="Z16" s="53">
        <f t="shared" si="10"/>
        <v>0</v>
      </c>
      <c r="AA16" s="53">
        <v>2162.33</v>
      </c>
      <c r="AB16" s="53">
        <f t="shared" si="11"/>
        <v>61.199444930462057</v>
      </c>
      <c r="AC16" s="53">
        <v>6</v>
      </c>
      <c r="AD16" s="53">
        <f t="shared" si="12"/>
        <v>9.4345728412234976E-3</v>
      </c>
      <c r="AE16" s="53">
        <v>1695963492</v>
      </c>
      <c r="AF16" s="53">
        <f t="shared" si="13"/>
        <v>1695963492</v>
      </c>
      <c r="AG16" s="53">
        <v>1103094254</v>
      </c>
      <c r="AH16" s="53">
        <f t="shared" si="14"/>
        <v>1103094254</v>
      </c>
      <c r="AI16" s="53">
        <v>51777.8</v>
      </c>
      <c r="AJ16" s="53">
        <f t="shared" si="15"/>
        <v>1.4654435815627025E-2</v>
      </c>
      <c r="AK16" s="53">
        <v>35381</v>
      </c>
      <c r="AL16" s="53">
        <f t="shared" si="16"/>
        <v>1001.3723904698534</v>
      </c>
      <c r="AM16" s="53">
        <v>249</v>
      </c>
      <c r="AN16" s="53">
        <f t="shared" si="17"/>
        <v>7.0473340275004519</v>
      </c>
      <c r="AO16" s="53">
        <v>9</v>
      </c>
      <c r="AP16" s="53">
        <f t="shared" si="18"/>
        <v>0.25472291665664282</v>
      </c>
      <c r="AQ16" s="53">
        <v>12</v>
      </c>
      <c r="AR16" s="53">
        <f t="shared" si="19"/>
        <v>0.33963055554219046</v>
      </c>
      <c r="AS16" s="53">
        <v>20</v>
      </c>
      <c r="AT16" s="53">
        <f t="shared" si="20"/>
        <v>0.5660509259036508</v>
      </c>
      <c r="AU16" s="53">
        <v>140.6</v>
      </c>
      <c r="AV16" s="53">
        <f t="shared" si="21"/>
        <v>3.9793380091026651</v>
      </c>
      <c r="AW16" s="53">
        <v>175</v>
      </c>
      <c r="AX16" s="53">
        <f t="shared" si="22"/>
        <v>4.9529456016569444</v>
      </c>
      <c r="AY16" s="53">
        <v>35</v>
      </c>
      <c r="AZ16" s="53">
        <f t="shared" si="23"/>
        <v>0.99058912033138891</v>
      </c>
      <c r="BA16" s="53">
        <v>6773.8</v>
      </c>
      <c r="BB16" s="53">
        <f t="shared" si="24"/>
        <v>10.651318251979955</v>
      </c>
      <c r="BC16" s="53">
        <v>2054.4</v>
      </c>
      <c r="BD16" s="53">
        <f t="shared" si="25"/>
        <v>3.2303977408349258</v>
      </c>
      <c r="BE16" s="53">
        <v>815</v>
      </c>
      <c r="BF16" s="53">
        <f t="shared" si="26"/>
        <v>1.2815294775995252</v>
      </c>
      <c r="BG16" s="53">
        <v>3747.6</v>
      </c>
      <c r="BH16" s="53">
        <f t="shared" si="27"/>
        <v>106.06662249582608</v>
      </c>
      <c r="BI16" s="53">
        <v>19456.2</v>
      </c>
      <c r="BJ16" s="53">
        <f t="shared" si="28"/>
        <v>30.593489352235437</v>
      </c>
      <c r="BK16" s="53">
        <v>0.85858585899999995</v>
      </c>
      <c r="BL16" s="53">
        <f t="shared" si="29"/>
        <v>1.3500651378633246E-3</v>
      </c>
      <c r="BM16" s="53">
        <v>1</v>
      </c>
      <c r="BN16" s="53">
        <f t="shared" si="30"/>
        <v>1.572428806870583E-3</v>
      </c>
      <c r="BO16" s="53">
        <v>3.6666666666666665</v>
      </c>
      <c r="BP16" s="53">
        <f t="shared" si="31"/>
        <v>5.7655722918588037E-3</v>
      </c>
      <c r="BQ16" s="53">
        <v>9827.65</v>
      </c>
      <c r="BR16" s="53">
        <f t="shared" si="32"/>
        <v>15.453279963841684</v>
      </c>
      <c r="BS16" s="53">
        <v>725000</v>
      </c>
      <c r="BT16" s="53">
        <f t="shared" si="33"/>
        <v>20519.346064007339</v>
      </c>
      <c r="BU16" s="53">
        <v>2</v>
      </c>
      <c r="BV16" s="53">
        <f t="shared" si="34"/>
        <v>3.144857613741166E-3</v>
      </c>
      <c r="BW16" s="53">
        <v>0.48065687600000001</v>
      </c>
      <c r="BX16" s="53">
        <f t="shared" si="35"/>
        <v>7.5579871804282172E-4</v>
      </c>
      <c r="BY16" s="53"/>
      <c r="BZ16" s="53">
        <f t="shared" si="36"/>
        <v>0</v>
      </c>
      <c r="CA16" s="53">
        <v>1</v>
      </c>
      <c r="CB16" s="53">
        <f t="shared" si="37"/>
        <v>1</v>
      </c>
      <c r="CC16" s="53">
        <v>1.23</v>
      </c>
      <c r="CD16" s="53">
        <f t="shared" si="38"/>
        <v>1.23</v>
      </c>
      <c r="CE16" s="53">
        <v>116130</v>
      </c>
      <c r="CF16" s="53">
        <f t="shared" si="39"/>
        <v>116130</v>
      </c>
      <c r="CG16" s="53">
        <v>2</v>
      </c>
      <c r="CH16" s="53">
        <f t="shared" si="40"/>
        <v>2</v>
      </c>
      <c r="CI16" s="53">
        <v>236883</v>
      </c>
      <c r="CJ16" s="53">
        <f t="shared" si="41"/>
        <v>372.48165305792429</v>
      </c>
      <c r="CK16" s="53">
        <v>0.21</v>
      </c>
      <c r="CL16" s="53">
        <f t="shared" si="42"/>
        <v>0.21</v>
      </c>
    </row>
    <row r="17" spans="1:90" ht="11.25" customHeight="1" x14ac:dyDescent="0.2">
      <c r="A17" s="50" t="s">
        <v>262</v>
      </c>
      <c r="B17" s="51">
        <v>2858359</v>
      </c>
      <c r="C17" s="51"/>
      <c r="D17" s="51">
        <v>208.21445</v>
      </c>
      <c r="E17" s="51">
        <v>10</v>
      </c>
      <c r="F17" s="51">
        <f t="shared" si="0"/>
        <v>0.34985108588529296</v>
      </c>
      <c r="G17" s="51">
        <v>81.194999999999993</v>
      </c>
      <c r="H17" s="51">
        <f t="shared" si="1"/>
        <v>81.194999999999993</v>
      </c>
      <c r="I17" s="51">
        <v>5814</v>
      </c>
      <c r="J17" s="51">
        <f t="shared" si="2"/>
        <v>203.40342133370928</v>
      </c>
      <c r="K17" s="51">
        <v>4428.2700000000004</v>
      </c>
      <c r="L17" s="51">
        <f t="shared" si="3"/>
        <v>154.92350680932662</v>
      </c>
      <c r="M17" s="51">
        <v>1</v>
      </c>
      <c r="N17" s="51">
        <f t="shared" si="4"/>
        <v>480.27406359164792</v>
      </c>
      <c r="O17" s="51">
        <v>502667.33333333331</v>
      </c>
      <c r="P17" s="51">
        <f t="shared" si="5"/>
        <v>17585.871240573117</v>
      </c>
      <c r="Q17" s="51">
        <v>61182.5</v>
      </c>
      <c r="R17" s="51">
        <f t="shared" si="6"/>
        <v>293.84367895695999</v>
      </c>
      <c r="S17" s="51">
        <v>0.32</v>
      </c>
      <c r="T17" s="51">
        <f t="shared" si="7"/>
        <v>0.32</v>
      </c>
      <c r="U17" s="51">
        <v>26</v>
      </c>
      <c r="V17" s="51">
        <f t="shared" si="8"/>
        <v>0.90961282330176163</v>
      </c>
      <c r="W17" s="51">
        <v>1492</v>
      </c>
      <c r="X17" s="51">
        <f t="shared" si="9"/>
        <v>7.1656890287873871</v>
      </c>
      <c r="Y17" s="51">
        <v>253</v>
      </c>
      <c r="Z17" s="51">
        <f t="shared" si="10"/>
        <v>1.2150933808868694</v>
      </c>
      <c r="AA17" s="51">
        <v>46.67</v>
      </c>
      <c r="AB17" s="51">
        <f t="shared" si="11"/>
        <v>1.6327550178266621</v>
      </c>
      <c r="AC17" s="51">
        <v>71</v>
      </c>
      <c r="AD17" s="51">
        <f t="shared" si="12"/>
        <v>0.34099458515007003</v>
      </c>
      <c r="AE17" s="51"/>
      <c r="AF17" s="51">
        <f t="shared" si="13"/>
        <v>0</v>
      </c>
      <c r="AG17" s="51"/>
      <c r="AH17" s="51">
        <f t="shared" si="14"/>
        <v>0</v>
      </c>
      <c r="AI17" s="51">
        <v>126396780</v>
      </c>
      <c r="AJ17" s="51">
        <f t="shared" si="15"/>
        <v>44.220050735404477</v>
      </c>
      <c r="AK17" s="51">
        <v>34740</v>
      </c>
      <c r="AL17" s="51">
        <f t="shared" si="16"/>
        <v>1215.3826723655077</v>
      </c>
      <c r="AM17" s="51"/>
      <c r="AN17" s="51">
        <f t="shared" si="17"/>
        <v>0</v>
      </c>
      <c r="AO17" s="51">
        <v>18</v>
      </c>
      <c r="AP17" s="51">
        <f t="shared" si="18"/>
        <v>0.62973195459352727</v>
      </c>
      <c r="AQ17" s="51">
        <v>6</v>
      </c>
      <c r="AR17" s="51">
        <f t="shared" si="19"/>
        <v>0.20991065153117577</v>
      </c>
      <c r="AS17" s="51">
        <v>3</v>
      </c>
      <c r="AT17" s="51">
        <f t="shared" si="20"/>
        <v>0.10495532576558789</v>
      </c>
      <c r="AU17" s="51">
        <v>34.200000000000003</v>
      </c>
      <c r="AV17" s="51">
        <f t="shared" si="21"/>
        <v>1.1964907137277019</v>
      </c>
      <c r="AW17" s="51">
        <v>155</v>
      </c>
      <c r="AX17" s="51">
        <f t="shared" si="22"/>
        <v>5.42269183122204</v>
      </c>
      <c r="AY17" s="51">
        <v>8</v>
      </c>
      <c r="AZ17" s="51">
        <f t="shared" si="23"/>
        <v>0.27988086870823436</v>
      </c>
      <c r="BA17" s="51">
        <v>29508</v>
      </c>
      <c r="BB17" s="51">
        <f t="shared" si="24"/>
        <v>141.71927068462347</v>
      </c>
      <c r="BC17" s="51">
        <v>8534.7999999999993</v>
      </c>
      <c r="BD17" s="51">
        <f t="shared" si="25"/>
        <v>40.990430779419967</v>
      </c>
      <c r="BE17" s="51">
        <v>889</v>
      </c>
      <c r="BF17" s="51">
        <f t="shared" si="26"/>
        <v>4.2696364253297503</v>
      </c>
      <c r="BG17" s="51">
        <v>8765.23</v>
      </c>
      <c r="BH17" s="51">
        <f t="shared" si="27"/>
        <v>306.65252335343462</v>
      </c>
      <c r="BI17" s="51">
        <v>15282.42</v>
      </c>
      <c r="BJ17" s="51">
        <f t="shared" si="28"/>
        <v>73.397499549142722</v>
      </c>
      <c r="BK17" s="51">
        <v>0.52083333300000001</v>
      </c>
      <c r="BL17" s="51">
        <f t="shared" si="29"/>
        <v>2.5014274129389197E-3</v>
      </c>
      <c r="BM17" s="51">
        <v>0.81818181800000001</v>
      </c>
      <c r="BN17" s="51">
        <f t="shared" si="30"/>
        <v>3.9295150648766212E-3</v>
      </c>
      <c r="BO17" s="51">
        <v>0.66666666666666663</v>
      </c>
      <c r="BP17" s="51">
        <f t="shared" si="31"/>
        <v>3.2018270906109861E-3</v>
      </c>
      <c r="BQ17" s="51">
        <v>3781.6666666666665</v>
      </c>
      <c r="BR17" s="51">
        <f t="shared" si="32"/>
        <v>18.162364171490818</v>
      </c>
      <c r="BS17" s="51">
        <v>1388361</v>
      </c>
      <c r="BT17" s="51">
        <f t="shared" si="33"/>
        <v>48571.960345079118</v>
      </c>
      <c r="BU17" s="51">
        <v>1</v>
      </c>
      <c r="BV17" s="51">
        <f t="shared" si="34"/>
        <v>4.802740635916479E-3</v>
      </c>
      <c r="BW17" s="51">
        <v>0.43264824200000002</v>
      </c>
      <c r="BX17" s="51">
        <f t="shared" si="35"/>
        <v>2.0778972929112269E-3</v>
      </c>
      <c r="BY17" s="51">
        <v>1</v>
      </c>
      <c r="BZ17" s="51">
        <f t="shared" si="36"/>
        <v>1</v>
      </c>
      <c r="CA17" s="51">
        <v>1</v>
      </c>
      <c r="CB17" s="51">
        <f t="shared" si="37"/>
        <v>1</v>
      </c>
      <c r="CC17" s="51">
        <v>11.9</v>
      </c>
      <c r="CD17" s="51">
        <f t="shared" si="38"/>
        <v>11.9</v>
      </c>
      <c r="CE17" s="51">
        <v>67030</v>
      </c>
      <c r="CF17" s="51">
        <f t="shared" si="39"/>
        <v>67030</v>
      </c>
      <c r="CG17" s="51">
        <v>5</v>
      </c>
      <c r="CH17" s="51">
        <f t="shared" si="40"/>
        <v>5</v>
      </c>
      <c r="CI17" s="51">
        <v>5984</v>
      </c>
      <c r="CJ17" s="51">
        <f t="shared" si="41"/>
        <v>28.739599965324214</v>
      </c>
      <c r="CK17" s="51">
        <v>0.39</v>
      </c>
      <c r="CL17" s="51">
        <f t="shared" si="42"/>
        <v>0.39</v>
      </c>
    </row>
    <row r="18" spans="1:90" ht="11.25" customHeight="1" x14ac:dyDescent="0.2">
      <c r="A18" s="52" t="s">
        <v>263</v>
      </c>
      <c r="B18" s="53">
        <v>7844830</v>
      </c>
      <c r="C18" s="53"/>
      <c r="D18" s="53">
        <v>785.95895000000007</v>
      </c>
      <c r="E18" s="53">
        <v>10</v>
      </c>
      <c r="F18" s="53">
        <f t="shared" si="0"/>
        <v>0.12747248825022339</v>
      </c>
      <c r="G18" s="53">
        <v>93.564999999999998</v>
      </c>
      <c r="H18" s="53">
        <f t="shared" si="1"/>
        <v>93.564999999999998</v>
      </c>
      <c r="I18" s="53">
        <v>2536</v>
      </c>
      <c r="J18" s="53">
        <f t="shared" si="2"/>
        <v>32.327023020256654</v>
      </c>
      <c r="K18" s="53">
        <v>24121.65</v>
      </c>
      <c r="L18" s="53">
        <f t="shared" si="3"/>
        <v>307.48467462010012</v>
      </c>
      <c r="M18" s="53">
        <v>16</v>
      </c>
      <c r="N18" s="53">
        <f t="shared" si="4"/>
        <v>2035.7297286327739</v>
      </c>
      <c r="O18" s="53">
        <v>109120</v>
      </c>
      <c r="P18" s="53">
        <f t="shared" si="5"/>
        <v>1390.9797917864375</v>
      </c>
      <c r="Q18" s="53">
        <v>4891.5</v>
      </c>
      <c r="R18" s="53">
        <f t="shared" si="6"/>
        <v>6.2236074797545085</v>
      </c>
      <c r="S18" s="53">
        <v>0.54</v>
      </c>
      <c r="T18" s="53">
        <f t="shared" si="7"/>
        <v>0.54</v>
      </c>
      <c r="U18" s="53">
        <v>19</v>
      </c>
      <c r="V18" s="53">
        <f t="shared" si="8"/>
        <v>0.24219772767542444</v>
      </c>
      <c r="W18" s="53">
        <v>1939.5</v>
      </c>
      <c r="X18" s="53">
        <f t="shared" si="9"/>
        <v>2.4676861304270403</v>
      </c>
      <c r="Y18" s="53">
        <v>0</v>
      </c>
      <c r="Z18" s="53">
        <f t="shared" si="10"/>
        <v>0</v>
      </c>
      <c r="AA18" s="53">
        <v>244.67</v>
      </c>
      <c r="AB18" s="53">
        <f t="shared" si="11"/>
        <v>3.1188693700182157</v>
      </c>
      <c r="AC18" s="53">
        <v>57</v>
      </c>
      <c r="AD18" s="53">
        <f t="shared" si="12"/>
        <v>7.2522871582542572E-2</v>
      </c>
      <c r="AE18" s="53"/>
      <c r="AF18" s="53">
        <f t="shared" si="13"/>
        <v>0</v>
      </c>
      <c r="AG18" s="53"/>
      <c r="AH18" s="53">
        <f t="shared" si="14"/>
        <v>0</v>
      </c>
      <c r="AI18" s="53">
        <v>681294098</v>
      </c>
      <c r="AJ18" s="53">
        <f t="shared" si="15"/>
        <v>86.846253902251547</v>
      </c>
      <c r="AK18" s="53">
        <v>106531</v>
      </c>
      <c r="AL18" s="53">
        <f t="shared" si="16"/>
        <v>1357.9771645784549</v>
      </c>
      <c r="AM18" s="53"/>
      <c r="AN18" s="53">
        <f t="shared" si="17"/>
        <v>0</v>
      </c>
      <c r="AO18" s="53">
        <v>277</v>
      </c>
      <c r="AP18" s="53">
        <f t="shared" si="18"/>
        <v>3.5309879245311881</v>
      </c>
      <c r="AQ18" s="53">
        <v>8</v>
      </c>
      <c r="AR18" s="53">
        <f t="shared" si="19"/>
        <v>0.10197799060017872</v>
      </c>
      <c r="AS18" s="53">
        <v>12</v>
      </c>
      <c r="AT18" s="53">
        <f t="shared" si="20"/>
        <v>0.15296698590026808</v>
      </c>
      <c r="AU18" s="53">
        <v>71</v>
      </c>
      <c r="AV18" s="53">
        <f t="shared" si="21"/>
        <v>0.90505466657658606</v>
      </c>
      <c r="AW18" s="53">
        <v>329</v>
      </c>
      <c r="AX18" s="53">
        <f t="shared" si="22"/>
        <v>4.19384486343235</v>
      </c>
      <c r="AY18" s="53">
        <v>17</v>
      </c>
      <c r="AZ18" s="53">
        <f t="shared" si="23"/>
        <v>0.21670323002537978</v>
      </c>
      <c r="BA18" s="53">
        <v>2281</v>
      </c>
      <c r="BB18" s="53">
        <f t="shared" si="24"/>
        <v>2.902187194382098</v>
      </c>
      <c r="BC18" s="53">
        <v>3643.2</v>
      </c>
      <c r="BD18" s="53">
        <f t="shared" si="25"/>
        <v>4.6353565920968256</v>
      </c>
      <c r="BE18" s="53">
        <v>893</v>
      </c>
      <c r="BF18" s="53">
        <f t="shared" si="26"/>
        <v>1.136191654793167</v>
      </c>
      <c r="BG18" s="53">
        <v>3205.82</v>
      </c>
      <c r="BH18" s="53">
        <f t="shared" si="27"/>
        <v>40.865385228233116</v>
      </c>
      <c r="BI18" s="53">
        <v>72753.84</v>
      </c>
      <c r="BJ18" s="53">
        <f t="shared" si="28"/>
        <v>92.566971850120154</v>
      </c>
      <c r="BK18" s="53">
        <v>0.54028436000000002</v>
      </c>
      <c r="BL18" s="53">
        <f t="shared" si="29"/>
        <v>6.8742058347958247E-4</v>
      </c>
      <c r="BM18" s="53">
        <v>0.97619047599999997</v>
      </c>
      <c r="BN18" s="53">
        <f t="shared" si="30"/>
        <v>1.2420374830008614E-3</v>
      </c>
      <c r="BO18" s="53"/>
      <c r="BP18" s="53">
        <f t="shared" si="31"/>
        <v>0</v>
      </c>
      <c r="BQ18" s="53">
        <v>4735.8033333333333</v>
      </c>
      <c r="BR18" s="53">
        <f t="shared" si="32"/>
        <v>6.0255097716405324</v>
      </c>
      <c r="BS18" s="53">
        <v>4134288</v>
      </c>
      <c r="BT18" s="53">
        <f t="shared" si="33"/>
        <v>52700.797850303963</v>
      </c>
      <c r="BU18" s="53">
        <v>7</v>
      </c>
      <c r="BV18" s="53">
        <f t="shared" si="34"/>
        <v>8.9063175627683861E-3</v>
      </c>
      <c r="BW18" s="53">
        <v>0.40602760700000001</v>
      </c>
      <c r="BX18" s="53">
        <f t="shared" si="35"/>
        <v>5.166015438847029E-4</v>
      </c>
      <c r="BY18" s="53">
        <v>2</v>
      </c>
      <c r="BZ18" s="53">
        <f t="shared" si="36"/>
        <v>2</v>
      </c>
      <c r="CA18" s="53">
        <v>1</v>
      </c>
      <c r="CB18" s="53">
        <f t="shared" si="37"/>
        <v>1</v>
      </c>
      <c r="CC18" s="53">
        <v>8</v>
      </c>
      <c r="CD18" s="53">
        <f t="shared" si="38"/>
        <v>8</v>
      </c>
      <c r="CE18" s="53">
        <v>1093565</v>
      </c>
      <c r="CF18" s="53">
        <f t="shared" si="39"/>
        <v>1093565</v>
      </c>
      <c r="CG18" s="53">
        <v>4</v>
      </c>
      <c r="CH18" s="53">
        <f t="shared" si="40"/>
        <v>4</v>
      </c>
      <c r="CI18" s="53">
        <v>131667</v>
      </c>
      <c r="CJ18" s="53">
        <f t="shared" si="41"/>
        <v>167.52401636243215</v>
      </c>
      <c r="CK18" s="53">
        <v>0.16</v>
      </c>
      <c r="CL18" s="53">
        <f t="shared" si="42"/>
        <v>0.16</v>
      </c>
    </row>
    <row r="19" spans="1:90" ht="11.25" customHeight="1" x14ac:dyDescent="0.2">
      <c r="A19" s="50" t="s">
        <v>264</v>
      </c>
      <c r="B19" s="51">
        <v>16187608</v>
      </c>
      <c r="C19" s="51"/>
      <c r="D19" s="51">
        <v>223.51472000000001</v>
      </c>
      <c r="E19" s="51">
        <v>7</v>
      </c>
      <c r="F19" s="51">
        <f t="shared" si="0"/>
        <v>4.3242954734263393E-2</v>
      </c>
      <c r="G19" s="51">
        <v>97.094999999999999</v>
      </c>
      <c r="H19" s="51">
        <f t="shared" si="1"/>
        <v>97.094999999999999</v>
      </c>
      <c r="I19" s="51">
        <v>1967</v>
      </c>
      <c r="J19" s="51">
        <f t="shared" si="2"/>
        <v>12.151270280328013</v>
      </c>
      <c r="K19" s="51">
        <v>15295.2</v>
      </c>
      <c r="L19" s="51">
        <f t="shared" si="3"/>
        <v>94.487091607357925</v>
      </c>
      <c r="M19" s="51">
        <v>10</v>
      </c>
      <c r="N19" s="51">
        <f t="shared" si="4"/>
        <v>4473.9782686348353</v>
      </c>
      <c r="O19" s="51">
        <v>484790</v>
      </c>
      <c r="P19" s="51">
        <f t="shared" si="5"/>
        <v>2994.8217179462217</v>
      </c>
      <c r="Q19" s="51">
        <v>119337.33</v>
      </c>
      <c r="R19" s="51">
        <f t="shared" si="6"/>
        <v>533.91262105690396</v>
      </c>
      <c r="S19" s="51">
        <v>0.19</v>
      </c>
      <c r="T19" s="51">
        <f t="shared" si="7"/>
        <v>0.19</v>
      </c>
      <c r="U19" s="51">
        <v>17</v>
      </c>
      <c r="V19" s="51">
        <f t="shared" si="8"/>
        <v>0.10501860435463968</v>
      </c>
      <c r="W19" s="51">
        <v>2116.1999999999998</v>
      </c>
      <c r="X19" s="51">
        <f t="shared" si="9"/>
        <v>9.467832812085037</v>
      </c>
      <c r="Y19" s="51">
        <v>19</v>
      </c>
      <c r="Z19" s="51">
        <f t="shared" si="10"/>
        <v>8.5005587104061864E-2</v>
      </c>
      <c r="AA19" s="51">
        <v>717.5</v>
      </c>
      <c r="AB19" s="51">
        <f t="shared" si="11"/>
        <v>4.4324028602619983</v>
      </c>
      <c r="AC19" s="51">
        <v>132</v>
      </c>
      <c r="AD19" s="51">
        <f t="shared" si="12"/>
        <v>0.59056513145979828</v>
      </c>
      <c r="AE19" s="51">
        <v>289935843.19999999</v>
      </c>
      <c r="AF19" s="51">
        <f t="shared" si="13"/>
        <v>289935843.19999999</v>
      </c>
      <c r="AG19" s="51">
        <v>254289044</v>
      </c>
      <c r="AH19" s="51">
        <f t="shared" si="14"/>
        <v>254289044</v>
      </c>
      <c r="AI19" s="51">
        <v>1412937469</v>
      </c>
      <c r="AJ19" s="51">
        <f t="shared" si="15"/>
        <v>87.285130020445266</v>
      </c>
      <c r="AK19" s="51">
        <v>238322.67</v>
      </c>
      <c r="AL19" s="51">
        <f t="shared" si="16"/>
        <v>1472.2537758512563</v>
      </c>
      <c r="AM19" s="51">
        <v>382.2</v>
      </c>
      <c r="AN19" s="51">
        <f t="shared" si="17"/>
        <v>2.3610653284907812</v>
      </c>
      <c r="AO19" s="51">
        <v>1711</v>
      </c>
      <c r="AP19" s="51">
        <f t="shared" si="18"/>
        <v>10.569813650046381</v>
      </c>
      <c r="AQ19" s="51">
        <v>3</v>
      </c>
      <c r="AR19" s="51">
        <f t="shared" si="19"/>
        <v>1.8532694886112883E-2</v>
      </c>
      <c r="AS19" s="51">
        <v>46</v>
      </c>
      <c r="AT19" s="51">
        <f t="shared" si="20"/>
        <v>0.28416798825373091</v>
      </c>
      <c r="AU19" s="51">
        <v>98.4</v>
      </c>
      <c r="AV19" s="51">
        <f t="shared" si="21"/>
        <v>0.60787239226450263</v>
      </c>
      <c r="AW19" s="51">
        <v>377</v>
      </c>
      <c r="AX19" s="51">
        <f t="shared" si="22"/>
        <v>2.3289419906881856</v>
      </c>
      <c r="AY19" s="51">
        <v>13</v>
      </c>
      <c r="AZ19" s="51">
        <f t="shared" si="23"/>
        <v>8.030834450648916E-2</v>
      </c>
      <c r="BA19" s="51">
        <v>80864.800000000003</v>
      </c>
      <c r="BB19" s="51">
        <f t="shared" si="24"/>
        <v>361.7873578975022</v>
      </c>
      <c r="BC19" s="51">
        <v>1822.4</v>
      </c>
      <c r="BD19" s="51">
        <f t="shared" si="25"/>
        <v>8.1533779967601241</v>
      </c>
      <c r="BE19" s="51">
        <v>1003</v>
      </c>
      <c r="BF19" s="51">
        <f t="shared" si="26"/>
        <v>4.4874002034407399</v>
      </c>
      <c r="BG19" s="51">
        <v>10933.11</v>
      </c>
      <c r="BH19" s="51">
        <f t="shared" si="27"/>
        <v>67.539997262103213</v>
      </c>
      <c r="BI19" s="51">
        <v>79205.399999999994</v>
      </c>
      <c r="BJ19" s="51">
        <f t="shared" si="28"/>
        <v>354.36323835852954</v>
      </c>
      <c r="BK19" s="51">
        <v>0.34</v>
      </c>
      <c r="BL19" s="51">
        <f t="shared" si="29"/>
        <v>1.5211526113358442E-3</v>
      </c>
      <c r="BM19" s="51">
        <v>0.928571429</v>
      </c>
      <c r="BN19" s="51">
        <f t="shared" si="30"/>
        <v>4.1544083942211948E-3</v>
      </c>
      <c r="BO19" s="51">
        <v>2.3333333333333335</v>
      </c>
      <c r="BP19" s="51">
        <f t="shared" si="31"/>
        <v>1.0439282626814615E-2</v>
      </c>
      <c r="BQ19" s="51">
        <v>404</v>
      </c>
      <c r="BR19" s="51">
        <f t="shared" si="32"/>
        <v>1.8074872205284733</v>
      </c>
      <c r="BS19" s="51">
        <v>6448216</v>
      </c>
      <c r="BT19" s="51">
        <f t="shared" si="33"/>
        <v>39834.273229250422</v>
      </c>
      <c r="BU19" s="51">
        <v>4</v>
      </c>
      <c r="BV19" s="51">
        <f t="shared" si="34"/>
        <v>1.7895913074539339E-2</v>
      </c>
      <c r="BW19" s="51">
        <v>0.38131176500000002</v>
      </c>
      <c r="BX19" s="51">
        <f t="shared" si="35"/>
        <v>1.7059805501847933E-3</v>
      </c>
      <c r="BY19" s="51">
        <v>1</v>
      </c>
      <c r="BZ19" s="51">
        <f t="shared" si="36"/>
        <v>1</v>
      </c>
      <c r="CA19" s="51">
        <v>0</v>
      </c>
      <c r="CB19" s="51">
        <f t="shared" si="37"/>
        <v>0</v>
      </c>
      <c r="CC19" s="51">
        <v>14.4</v>
      </c>
      <c r="CD19" s="51">
        <f t="shared" si="38"/>
        <v>14.4</v>
      </c>
      <c r="CE19" s="51">
        <v>502411</v>
      </c>
      <c r="CF19" s="51">
        <f t="shared" si="39"/>
        <v>502411</v>
      </c>
      <c r="CG19" s="51">
        <v>4</v>
      </c>
      <c r="CH19" s="51">
        <f t="shared" si="40"/>
        <v>4</v>
      </c>
      <c r="CI19" s="51">
        <v>680478</v>
      </c>
      <c r="CJ19" s="51">
        <f t="shared" si="41"/>
        <v>3044.4437842840953</v>
      </c>
      <c r="CK19" s="51">
        <v>0.35</v>
      </c>
      <c r="CL19" s="51">
        <f t="shared" si="42"/>
        <v>0.35</v>
      </c>
    </row>
    <row r="20" spans="1:90" ht="11.25" customHeight="1" x14ac:dyDescent="0.2">
      <c r="A20" s="52" t="s">
        <v>265</v>
      </c>
      <c r="B20" s="53">
        <v>4584471</v>
      </c>
      <c r="C20" s="53"/>
      <c r="D20" s="53">
        <v>585.98689000000002</v>
      </c>
      <c r="E20" s="53">
        <v>3</v>
      </c>
      <c r="F20" s="53">
        <f t="shared" si="0"/>
        <v>6.5438302478083077E-2</v>
      </c>
      <c r="G20" s="53">
        <v>96.27000000000001</v>
      </c>
      <c r="H20" s="53">
        <f t="shared" si="1"/>
        <v>96.27000000000001</v>
      </c>
      <c r="I20" s="53">
        <v>2712</v>
      </c>
      <c r="J20" s="53">
        <f t="shared" si="2"/>
        <v>59.1562254401871</v>
      </c>
      <c r="K20" s="53">
        <v>4142.5</v>
      </c>
      <c r="L20" s="53">
        <f t="shared" si="3"/>
        <v>90.35938933848638</v>
      </c>
      <c r="M20" s="53">
        <v>3</v>
      </c>
      <c r="N20" s="53">
        <f t="shared" si="4"/>
        <v>511.95684599701536</v>
      </c>
      <c r="O20" s="53">
        <v>709479.83333333337</v>
      </c>
      <c r="P20" s="53">
        <f t="shared" si="5"/>
        <v>15475.718645255545</v>
      </c>
      <c r="Q20" s="53">
        <v>30932.01</v>
      </c>
      <c r="R20" s="53">
        <f t="shared" si="6"/>
        <v>52.786180933160466</v>
      </c>
      <c r="S20" s="53">
        <v>0.64</v>
      </c>
      <c r="T20" s="53">
        <f t="shared" si="7"/>
        <v>0.64</v>
      </c>
      <c r="U20" s="53">
        <v>0</v>
      </c>
      <c r="V20" s="53">
        <f t="shared" si="8"/>
        <v>0</v>
      </c>
      <c r="W20" s="53">
        <v>1821.6</v>
      </c>
      <c r="X20" s="53">
        <f t="shared" si="9"/>
        <v>3.1086019688938773</v>
      </c>
      <c r="Y20" s="53">
        <v>7324</v>
      </c>
      <c r="Z20" s="53">
        <f t="shared" si="10"/>
        <v>12.498573133607135</v>
      </c>
      <c r="AA20" s="53">
        <v>186.33</v>
      </c>
      <c r="AB20" s="53">
        <f t="shared" si="11"/>
        <v>4.0643729669137407</v>
      </c>
      <c r="AC20" s="53">
        <v>16</v>
      </c>
      <c r="AD20" s="53">
        <f t="shared" si="12"/>
        <v>2.7304365119840822E-2</v>
      </c>
      <c r="AE20" s="53"/>
      <c r="AF20" s="53">
        <f t="shared" si="13"/>
        <v>0</v>
      </c>
      <c r="AG20" s="53"/>
      <c r="AH20" s="53">
        <f t="shared" si="14"/>
        <v>0</v>
      </c>
      <c r="AI20" s="53">
        <v>131579261</v>
      </c>
      <c r="AJ20" s="53">
        <f t="shared" si="15"/>
        <v>28.701078270535465</v>
      </c>
      <c r="AK20" s="53">
        <v>35210</v>
      </c>
      <c r="AL20" s="53">
        <f t="shared" si="16"/>
        <v>768.02754341776836</v>
      </c>
      <c r="AM20" s="53">
        <v>303.8</v>
      </c>
      <c r="AN20" s="53">
        <f t="shared" si="17"/>
        <v>6.6267187642805458</v>
      </c>
      <c r="AO20" s="53">
        <v>382</v>
      </c>
      <c r="AP20" s="53">
        <f t="shared" si="18"/>
        <v>8.332477182209244</v>
      </c>
      <c r="AQ20" s="53">
        <v>8</v>
      </c>
      <c r="AR20" s="53">
        <f t="shared" si="19"/>
        <v>0.17450213994155486</v>
      </c>
      <c r="AS20" s="53">
        <v>11</v>
      </c>
      <c r="AT20" s="53">
        <f t="shared" si="20"/>
        <v>0.23994044241963794</v>
      </c>
      <c r="AU20" s="53">
        <v>34</v>
      </c>
      <c r="AV20" s="53">
        <f t="shared" si="21"/>
        <v>0.74163409475160824</v>
      </c>
      <c r="AW20" s="53">
        <v>411</v>
      </c>
      <c r="AX20" s="53">
        <f t="shared" si="22"/>
        <v>8.9650474394973809</v>
      </c>
      <c r="AY20" s="53">
        <v>13</v>
      </c>
      <c r="AZ20" s="53">
        <f t="shared" si="23"/>
        <v>0.28356597740502665</v>
      </c>
      <c r="BA20" s="53">
        <v>15791.8</v>
      </c>
      <c r="BB20" s="53">
        <f t="shared" si="24"/>
        <v>26.94906706871889</v>
      </c>
      <c r="BC20" s="53">
        <v>1379</v>
      </c>
      <c r="BD20" s="53">
        <f t="shared" si="25"/>
        <v>2.3532949687662805</v>
      </c>
      <c r="BE20" s="53">
        <v>1305</v>
      </c>
      <c r="BF20" s="53">
        <f t="shared" si="26"/>
        <v>2.2270122800870169</v>
      </c>
      <c r="BG20" s="53">
        <v>5398.79</v>
      </c>
      <c r="BH20" s="53">
        <f t="shared" si="27"/>
        <v>117.76255101188337</v>
      </c>
      <c r="BI20" s="53">
        <v>50247.58</v>
      </c>
      <c r="BJ20" s="53">
        <f t="shared" si="28"/>
        <v>85.748641919275698</v>
      </c>
      <c r="BK20" s="53">
        <v>0.63372092999999996</v>
      </c>
      <c r="BL20" s="53">
        <f t="shared" si="29"/>
        <v>1.0814592285503179E-3</v>
      </c>
      <c r="BM20" s="53">
        <v>0.96</v>
      </c>
      <c r="BN20" s="53">
        <f t="shared" si="30"/>
        <v>1.6382619071904491E-3</v>
      </c>
      <c r="BO20" s="53">
        <v>3.6666666666666665</v>
      </c>
      <c r="BP20" s="53">
        <f t="shared" si="31"/>
        <v>6.2572503399635207E-3</v>
      </c>
      <c r="BQ20" s="53">
        <v>8095.73</v>
      </c>
      <c r="BR20" s="53">
        <f t="shared" si="32"/>
        <v>13.815547989478057</v>
      </c>
      <c r="BS20" s="53">
        <v>1554765</v>
      </c>
      <c r="BT20" s="53">
        <f t="shared" si="33"/>
        <v>33913.727450778948</v>
      </c>
      <c r="BU20" s="53">
        <v>11</v>
      </c>
      <c r="BV20" s="53">
        <f t="shared" si="34"/>
        <v>1.8771751019890565E-2</v>
      </c>
      <c r="BW20" s="53">
        <v>0.41048799800000002</v>
      </c>
      <c r="BX20" s="53">
        <f t="shared" si="35"/>
        <v>7.0050713591903054E-4</v>
      </c>
      <c r="BY20" s="53">
        <v>2</v>
      </c>
      <c r="BZ20" s="53">
        <f t="shared" si="36"/>
        <v>2</v>
      </c>
      <c r="CA20" s="53">
        <v>0</v>
      </c>
      <c r="CB20" s="53">
        <f t="shared" si="37"/>
        <v>0</v>
      </c>
      <c r="CC20" s="53">
        <v>5.36</v>
      </c>
      <c r="CD20" s="53">
        <f t="shared" si="38"/>
        <v>5.36</v>
      </c>
      <c r="CE20" s="53">
        <v>361249</v>
      </c>
      <c r="CF20" s="53">
        <f t="shared" si="39"/>
        <v>361249</v>
      </c>
      <c r="CG20" s="53">
        <v>2</v>
      </c>
      <c r="CH20" s="53">
        <f t="shared" si="40"/>
        <v>2</v>
      </c>
      <c r="CI20" s="53">
        <v>335264</v>
      </c>
      <c r="CJ20" s="53">
        <f t="shared" si="41"/>
        <v>572.1356667211445</v>
      </c>
      <c r="CK20" s="53">
        <v>0.34</v>
      </c>
      <c r="CL20" s="53">
        <f t="shared" si="42"/>
        <v>0.34</v>
      </c>
    </row>
    <row r="21" spans="1:90" ht="11.25" customHeight="1" x14ac:dyDescent="0.2">
      <c r="A21" s="50" t="s">
        <v>266</v>
      </c>
      <c r="B21" s="51">
        <v>1903811</v>
      </c>
      <c r="C21" s="51"/>
      <c r="D21" s="51">
        <v>48.789008000000003</v>
      </c>
      <c r="E21" s="51">
        <v>3</v>
      </c>
      <c r="F21" s="51">
        <f t="shared" si="0"/>
        <v>0.157578667210138</v>
      </c>
      <c r="G21" s="51">
        <v>94.72999999999999</v>
      </c>
      <c r="H21" s="51">
        <f t="shared" si="1"/>
        <v>94.72999999999999</v>
      </c>
      <c r="I21" s="51">
        <v>940</v>
      </c>
      <c r="J21" s="51">
        <f t="shared" si="2"/>
        <v>49.374649059176562</v>
      </c>
      <c r="K21" s="51">
        <v>3007.5</v>
      </c>
      <c r="L21" s="51">
        <f t="shared" si="3"/>
        <v>157.97261387816334</v>
      </c>
      <c r="M21" s="51">
        <v>4</v>
      </c>
      <c r="N21" s="51">
        <f t="shared" si="4"/>
        <v>8198.5680053179185</v>
      </c>
      <c r="O21" s="51">
        <v>91897</v>
      </c>
      <c r="P21" s="51">
        <f t="shared" si="5"/>
        <v>4827.0022602033505</v>
      </c>
      <c r="Q21" s="51">
        <v>0</v>
      </c>
      <c r="R21" s="51">
        <f t="shared" si="6"/>
        <v>0</v>
      </c>
      <c r="S21" s="51">
        <v>0.64</v>
      </c>
      <c r="T21" s="51">
        <f t="shared" si="7"/>
        <v>0.64</v>
      </c>
      <c r="U21" s="51">
        <v>1</v>
      </c>
      <c r="V21" s="51">
        <f t="shared" si="8"/>
        <v>5.2526222403379327E-2</v>
      </c>
      <c r="W21" s="51">
        <v>2019</v>
      </c>
      <c r="X21" s="51">
        <f t="shared" si="9"/>
        <v>41.382272006842193</v>
      </c>
      <c r="Y21" s="51">
        <v>0</v>
      </c>
      <c r="Z21" s="51">
        <f t="shared" si="10"/>
        <v>0</v>
      </c>
      <c r="AA21" s="51">
        <v>1212</v>
      </c>
      <c r="AB21" s="51">
        <f t="shared" si="11"/>
        <v>63.661781552895739</v>
      </c>
      <c r="AC21" s="51">
        <v>22</v>
      </c>
      <c r="AD21" s="51">
        <f t="shared" si="12"/>
        <v>0.45092124029248554</v>
      </c>
      <c r="AE21" s="51">
        <v>1355126887</v>
      </c>
      <c r="AF21" s="51">
        <f t="shared" si="13"/>
        <v>1355126887</v>
      </c>
      <c r="AG21" s="51">
        <v>123489600</v>
      </c>
      <c r="AH21" s="51">
        <f t="shared" si="14"/>
        <v>123489600</v>
      </c>
      <c r="AI21" s="51">
        <v>55147</v>
      </c>
      <c r="AJ21" s="51">
        <f t="shared" si="15"/>
        <v>2.8966635868791599E-2</v>
      </c>
      <c r="AK21" s="51">
        <v>46340.67</v>
      </c>
      <c r="AL21" s="51">
        <f t="shared" si="16"/>
        <v>2434.1003387416081</v>
      </c>
      <c r="AM21" s="51"/>
      <c r="AN21" s="51">
        <f t="shared" si="17"/>
        <v>0</v>
      </c>
      <c r="AO21" s="51">
        <v>42</v>
      </c>
      <c r="AP21" s="51">
        <f t="shared" si="18"/>
        <v>2.2061013409419319</v>
      </c>
      <c r="AQ21" s="51">
        <v>2</v>
      </c>
      <c r="AR21" s="51">
        <f t="shared" si="19"/>
        <v>0.10505244480675865</v>
      </c>
      <c r="AS21" s="51">
        <v>13</v>
      </c>
      <c r="AT21" s="51">
        <f t="shared" si="20"/>
        <v>0.68284089124393121</v>
      </c>
      <c r="AU21" s="51">
        <v>44.6</v>
      </c>
      <c r="AV21" s="51">
        <f t="shared" si="21"/>
        <v>2.3426695191907179</v>
      </c>
      <c r="AW21" s="51">
        <v>128</v>
      </c>
      <c r="AX21" s="51">
        <f t="shared" si="22"/>
        <v>6.7233564676325539</v>
      </c>
      <c r="AY21" s="51">
        <v>3</v>
      </c>
      <c r="AZ21" s="51">
        <f t="shared" si="23"/>
        <v>0.157578667210138</v>
      </c>
      <c r="BA21" s="51">
        <v>2401.8000000000002</v>
      </c>
      <c r="BB21" s="51">
        <f t="shared" si="24"/>
        <v>49.228301587931448</v>
      </c>
      <c r="BC21" s="51">
        <v>669.6</v>
      </c>
      <c r="BD21" s="51">
        <f t="shared" si="25"/>
        <v>13.724402840902197</v>
      </c>
      <c r="BE21" s="51">
        <v>185</v>
      </c>
      <c r="BF21" s="51">
        <f t="shared" si="26"/>
        <v>3.7918377024595373</v>
      </c>
      <c r="BG21" s="51">
        <v>3197.22</v>
      </c>
      <c r="BH21" s="51">
        <f t="shared" si="27"/>
        <v>167.93788879253245</v>
      </c>
      <c r="BI21" s="51">
        <v>16129.37</v>
      </c>
      <c r="BJ21" s="51">
        <f t="shared" si="28"/>
        <v>330.59434206983673</v>
      </c>
      <c r="BK21" s="51">
        <v>0.55384615400000003</v>
      </c>
      <c r="BL21" s="51">
        <f t="shared" si="29"/>
        <v>1.1351863395131953E-2</v>
      </c>
      <c r="BM21" s="51">
        <v>1</v>
      </c>
      <c r="BN21" s="51">
        <f t="shared" si="30"/>
        <v>2.0496420013294797E-2</v>
      </c>
      <c r="BO21" s="51">
        <v>0.33333333333333331</v>
      </c>
      <c r="BP21" s="51">
        <f t="shared" si="31"/>
        <v>6.8321400044315988E-3</v>
      </c>
      <c r="BQ21" s="51">
        <v>3007.0666666666671</v>
      </c>
      <c r="BR21" s="51">
        <f t="shared" si="32"/>
        <v>61.634101407978349</v>
      </c>
      <c r="BS21" s="51">
        <v>493500</v>
      </c>
      <c r="BT21" s="51">
        <f t="shared" si="33"/>
        <v>25921.690756067699</v>
      </c>
      <c r="BU21" s="51">
        <v>2</v>
      </c>
      <c r="BV21" s="51">
        <f t="shared" si="34"/>
        <v>4.0992840026589594E-2</v>
      </c>
      <c r="BW21" s="51">
        <v>0.402206497</v>
      </c>
      <c r="BX21" s="51">
        <f t="shared" si="35"/>
        <v>8.2437932945879939E-3</v>
      </c>
      <c r="BY21" s="51">
        <v>3</v>
      </c>
      <c r="BZ21" s="51">
        <f t="shared" si="36"/>
        <v>3</v>
      </c>
      <c r="CA21" s="51">
        <v>1</v>
      </c>
      <c r="CB21" s="51">
        <f t="shared" si="37"/>
        <v>1</v>
      </c>
      <c r="CC21" s="51">
        <v>24.24</v>
      </c>
      <c r="CD21" s="51">
        <f t="shared" si="38"/>
        <v>24.24</v>
      </c>
      <c r="CE21" s="51">
        <v>140635</v>
      </c>
      <c r="CF21" s="51">
        <f t="shared" si="39"/>
        <v>140635</v>
      </c>
      <c r="CG21" s="51">
        <v>3</v>
      </c>
      <c r="CH21" s="51">
        <f t="shared" si="40"/>
        <v>3</v>
      </c>
      <c r="CI21" s="51">
        <v>120616</v>
      </c>
      <c r="CJ21" s="51">
        <f t="shared" si="41"/>
        <v>2472.1961963235653</v>
      </c>
      <c r="CK21" s="51">
        <v>0.15</v>
      </c>
      <c r="CL21" s="51">
        <f t="shared" si="42"/>
        <v>0.15</v>
      </c>
    </row>
    <row r="22" spans="1:90" ht="11.25" customHeight="1" x14ac:dyDescent="0.2">
      <c r="A22" s="52" t="s">
        <v>267</v>
      </c>
      <c r="B22" s="53">
        <v>1181050</v>
      </c>
      <c r="C22" s="53"/>
      <c r="D22" s="53">
        <v>278.56526000000002</v>
      </c>
      <c r="E22" s="53">
        <v>2</v>
      </c>
      <c r="F22" s="53">
        <f t="shared" si="0"/>
        <v>0.16934084077727446</v>
      </c>
      <c r="G22" s="53">
        <v>95.63</v>
      </c>
      <c r="H22" s="53">
        <f t="shared" si="1"/>
        <v>95.63</v>
      </c>
      <c r="I22" s="53">
        <v>5250</v>
      </c>
      <c r="J22" s="53">
        <f t="shared" si="2"/>
        <v>444.51970704034545</v>
      </c>
      <c r="K22" s="53">
        <v>3493.8</v>
      </c>
      <c r="L22" s="53">
        <f t="shared" si="3"/>
        <v>295.82151475382074</v>
      </c>
      <c r="M22" s="53">
        <v>2</v>
      </c>
      <c r="N22" s="53">
        <f t="shared" si="4"/>
        <v>717.96461626263078</v>
      </c>
      <c r="O22" s="53">
        <v>599490</v>
      </c>
      <c r="P22" s="53">
        <f t="shared" si="5"/>
        <v>50759.070318784128</v>
      </c>
      <c r="Q22" s="53">
        <v>35490.160000000003</v>
      </c>
      <c r="R22" s="53">
        <f t="shared" si="6"/>
        <v>127.40339552749687</v>
      </c>
      <c r="S22" s="53">
        <v>1.53</v>
      </c>
      <c r="T22" s="53">
        <f t="shared" si="7"/>
        <v>1.53</v>
      </c>
      <c r="U22" s="53">
        <v>1</v>
      </c>
      <c r="V22" s="53">
        <f t="shared" si="8"/>
        <v>8.467042038863723E-2</v>
      </c>
      <c r="W22" s="53">
        <v>2011</v>
      </c>
      <c r="X22" s="53">
        <f t="shared" si="9"/>
        <v>7.2191342165207528</v>
      </c>
      <c r="Y22" s="53">
        <v>7969</v>
      </c>
      <c r="Z22" s="53">
        <f t="shared" si="10"/>
        <v>28.607300134984524</v>
      </c>
      <c r="AA22" s="53">
        <v>399</v>
      </c>
      <c r="AB22" s="53">
        <f t="shared" si="11"/>
        <v>33.783497735066256</v>
      </c>
      <c r="AC22" s="53">
        <v>12</v>
      </c>
      <c r="AD22" s="53">
        <f t="shared" si="12"/>
        <v>4.3077876975757851E-2</v>
      </c>
      <c r="AE22" s="53"/>
      <c r="AF22" s="53">
        <f t="shared" si="13"/>
        <v>0</v>
      </c>
      <c r="AG22" s="53"/>
      <c r="AH22" s="53">
        <f t="shared" si="14"/>
        <v>0</v>
      </c>
      <c r="AI22" s="53">
        <v>47595469</v>
      </c>
      <c r="AJ22" s="53">
        <f t="shared" si="15"/>
        <v>40.299283688243513</v>
      </c>
      <c r="AK22" s="53">
        <v>4513</v>
      </c>
      <c r="AL22" s="53">
        <f t="shared" si="16"/>
        <v>382.11760721391983</v>
      </c>
      <c r="AM22" s="53"/>
      <c r="AN22" s="53">
        <f t="shared" si="17"/>
        <v>0</v>
      </c>
      <c r="AO22" s="53">
        <v>10</v>
      </c>
      <c r="AP22" s="53">
        <f t="shared" si="18"/>
        <v>0.84670420388637235</v>
      </c>
      <c r="AQ22" s="53">
        <v>4</v>
      </c>
      <c r="AR22" s="53">
        <f t="shared" si="19"/>
        <v>0.33868168155454892</v>
      </c>
      <c r="AS22" s="53">
        <v>3</v>
      </c>
      <c r="AT22" s="53">
        <f t="shared" si="20"/>
        <v>0.25401126116591166</v>
      </c>
      <c r="AU22" s="53">
        <v>159.6</v>
      </c>
      <c r="AV22" s="53">
        <f t="shared" si="21"/>
        <v>13.513399094026502</v>
      </c>
      <c r="AW22" s="53">
        <v>112</v>
      </c>
      <c r="AX22" s="53">
        <f t="shared" si="22"/>
        <v>9.4830870835273693</v>
      </c>
      <c r="AY22" s="53">
        <v>7</v>
      </c>
      <c r="AZ22" s="53">
        <f t="shared" si="23"/>
        <v>0.59269294272046058</v>
      </c>
      <c r="BA22" s="53">
        <v>22863.200000000001</v>
      </c>
      <c r="BB22" s="53">
        <f t="shared" si="24"/>
        <v>82.074843072678902</v>
      </c>
      <c r="BC22" s="53">
        <v>3105.6</v>
      </c>
      <c r="BD22" s="53">
        <f t="shared" si="25"/>
        <v>11.148554561326131</v>
      </c>
      <c r="BE22" s="53">
        <v>97</v>
      </c>
      <c r="BF22" s="53">
        <f t="shared" si="26"/>
        <v>0.34821283888737598</v>
      </c>
      <c r="BG22" s="53">
        <v>835.09</v>
      </c>
      <c r="BH22" s="53">
        <f t="shared" si="27"/>
        <v>70.707421362347077</v>
      </c>
      <c r="BI22" s="53">
        <v>15123.38</v>
      </c>
      <c r="BJ22" s="53">
        <f t="shared" si="28"/>
        <v>54.290258591469723</v>
      </c>
      <c r="BK22" s="53">
        <v>0.63414634199999997</v>
      </c>
      <c r="BL22" s="53">
        <f t="shared" si="29"/>
        <v>2.2764731754419051E-3</v>
      </c>
      <c r="BM22" s="53">
        <v>1</v>
      </c>
      <c r="BN22" s="53">
        <f t="shared" si="30"/>
        <v>3.5898230813131539E-3</v>
      </c>
      <c r="BO22" s="53">
        <v>1.3333333333333333</v>
      </c>
      <c r="BP22" s="53">
        <f t="shared" si="31"/>
        <v>4.7864307750842055E-3</v>
      </c>
      <c r="BQ22" s="53">
        <v>7146.6316666666671</v>
      </c>
      <c r="BR22" s="53">
        <f t="shared" si="32"/>
        <v>25.655143310643496</v>
      </c>
      <c r="BS22" s="53">
        <v>740382</v>
      </c>
      <c r="BT22" s="53">
        <f t="shared" si="33"/>
        <v>62688.455188180014</v>
      </c>
      <c r="BU22" s="53">
        <v>3</v>
      </c>
      <c r="BV22" s="53">
        <f t="shared" si="34"/>
        <v>1.0769469243939463E-2</v>
      </c>
      <c r="BW22" s="53">
        <v>0.48965595000000001</v>
      </c>
      <c r="BX22" s="53">
        <f t="shared" si="35"/>
        <v>1.7577782312123197E-3</v>
      </c>
      <c r="BY22" s="53">
        <v>0</v>
      </c>
      <c r="BZ22" s="53">
        <f t="shared" si="36"/>
        <v>0</v>
      </c>
      <c r="CA22" s="53">
        <v>0</v>
      </c>
      <c r="CB22" s="53">
        <f t="shared" si="37"/>
        <v>0</v>
      </c>
      <c r="CC22" s="53">
        <v>0</v>
      </c>
      <c r="CD22" s="53">
        <f t="shared" si="38"/>
        <v>0</v>
      </c>
      <c r="CE22" s="53">
        <v>1305</v>
      </c>
      <c r="CF22" s="53">
        <f t="shared" si="39"/>
        <v>1305</v>
      </c>
      <c r="CG22" s="53">
        <v>4</v>
      </c>
      <c r="CH22" s="53">
        <f t="shared" si="40"/>
        <v>4</v>
      </c>
      <c r="CI22" s="53">
        <v>867375</v>
      </c>
      <c r="CJ22" s="53">
        <f t="shared" si="41"/>
        <v>3113.7227951539971</v>
      </c>
      <c r="CK22" s="53">
        <v>0.48</v>
      </c>
      <c r="CL22" s="53">
        <f t="shared" si="42"/>
        <v>0.48</v>
      </c>
    </row>
    <row r="23" spans="1:90" ht="11.25" customHeight="1" x14ac:dyDescent="0.2">
      <c r="A23" s="50" t="s">
        <v>268</v>
      </c>
      <c r="B23" s="51">
        <v>5119504</v>
      </c>
      <c r="C23" s="51"/>
      <c r="D23" s="51">
        <v>641.56272999999999</v>
      </c>
      <c r="E23" s="51">
        <v>13</v>
      </c>
      <c r="F23" s="51">
        <f t="shared" si="0"/>
        <v>0.25393084955105028</v>
      </c>
      <c r="G23" s="51">
        <v>97.9</v>
      </c>
      <c r="H23" s="51">
        <f t="shared" si="1"/>
        <v>97.9</v>
      </c>
      <c r="I23" s="51">
        <v>851</v>
      </c>
      <c r="J23" s="51">
        <f t="shared" si="2"/>
        <v>16.622704074457211</v>
      </c>
      <c r="K23" s="51">
        <v>16157</v>
      </c>
      <c r="L23" s="51">
        <f t="shared" si="3"/>
        <v>315.59697970740916</v>
      </c>
      <c r="M23" s="51">
        <v>13</v>
      </c>
      <c r="N23" s="51">
        <f t="shared" si="4"/>
        <v>2026.3022448327072</v>
      </c>
      <c r="O23" s="51">
        <v>416237.33333333331</v>
      </c>
      <c r="P23" s="51">
        <f t="shared" si="5"/>
        <v>8130.4230513997709</v>
      </c>
      <c r="Q23" s="51">
        <v>10790.95</v>
      </c>
      <c r="R23" s="51">
        <f t="shared" si="6"/>
        <v>16.819789391444232</v>
      </c>
      <c r="S23" s="51">
        <v>3.2</v>
      </c>
      <c r="T23" s="51">
        <f t="shared" si="7"/>
        <v>3.2</v>
      </c>
      <c r="U23" s="51">
        <v>2</v>
      </c>
      <c r="V23" s="51">
        <f t="shared" si="8"/>
        <v>3.9066284546315423E-2</v>
      </c>
      <c r="W23" s="51">
        <v>1350</v>
      </c>
      <c r="X23" s="51">
        <f t="shared" si="9"/>
        <v>2.1042369465570423</v>
      </c>
      <c r="Y23" s="51">
        <v>33535</v>
      </c>
      <c r="Z23" s="51">
        <f t="shared" si="10"/>
        <v>52.270804446511413</v>
      </c>
      <c r="AA23" s="51">
        <v>0</v>
      </c>
      <c r="AB23" s="51">
        <f t="shared" si="11"/>
        <v>0</v>
      </c>
      <c r="AC23" s="51">
        <v>72</v>
      </c>
      <c r="AD23" s="51">
        <f t="shared" si="12"/>
        <v>0.11222597048304224</v>
      </c>
      <c r="AE23" s="51"/>
      <c r="AF23" s="51">
        <f t="shared" si="13"/>
        <v>0</v>
      </c>
      <c r="AG23" s="51"/>
      <c r="AH23" s="51">
        <f t="shared" si="14"/>
        <v>0</v>
      </c>
      <c r="AI23" s="51">
        <v>392075701</v>
      </c>
      <c r="AJ23" s="51">
        <f t="shared" si="15"/>
        <v>76.584704494810438</v>
      </c>
      <c r="AK23" s="51">
        <v>80356.67</v>
      </c>
      <c r="AL23" s="51">
        <f t="shared" si="16"/>
        <v>1569.6182677071843</v>
      </c>
      <c r="AM23" s="51">
        <v>210.4</v>
      </c>
      <c r="AN23" s="51">
        <f t="shared" si="17"/>
        <v>4.1097731342723822</v>
      </c>
      <c r="AO23" s="51">
        <v>0</v>
      </c>
      <c r="AP23" s="51">
        <f t="shared" si="18"/>
        <v>0</v>
      </c>
      <c r="AQ23" s="51">
        <v>3</v>
      </c>
      <c r="AR23" s="51">
        <f t="shared" si="19"/>
        <v>5.8599426819473131E-2</v>
      </c>
      <c r="AS23" s="51">
        <v>1</v>
      </c>
      <c r="AT23" s="51">
        <f t="shared" si="20"/>
        <v>1.9533142273157712E-2</v>
      </c>
      <c r="AU23" s="51">
        <v>87.6</v>
      </c>
      <c r="AV23" s="51">
        <f t="shared" si="21"/>
        <v>1.7111032631286154</v>
      </c>
      <c r="AW23" s="51">
        <v>114</v>
      </c>
      <c r="AX23" s="51">
        <f t="shared" si="22"/>
        <v>2.226778219139979</v>
      </c>
      <c r="AY23" s="51">
        <v>40</v>
      </c>
      <c r="AZ23" s="51">
        <f t="shared" si="23"/>
        <v>0.78132569092630855</v>
      </c>
      <c r="BA23" s="51">
        <v>1568</v>
      </c>
      <c r="BB23" s="51">
        <f t="shared" si="24"/>
        <v>2.444032246075142</v>
      </c>
      <c r="BC23" s="51">
        <v>2481.8000000000002</v>
      </c>
      <c r="BD23" s="51">
        <f t="shared" si="25"/>
        <v>3.868366854789087</v>
      </c>
      <c r="BE23" s="51">
        <v>410</v>
      </c>
      <c r="BF23" s="51">
        <f t="shared" si="26"/>
        <v>0.6390645541395461</v>
      </c>
      <c r="BG23" s="51">
        <v>27552.09</v>
      </c>
      <c r="BH23" s="51">
        <f t="shared" si="27"/>
        <v>538.17889389284585</v>
      </c>
      <c r="BI23" s="51">
        <v>62352.3</v>
      </c>
      <c r="BJ23" s="51">
        <f t="shared" si="28"/>
        <v>97.188158046524933</v>
      </c>
      <c r="BK23" s="51">
        <v>0.81</v>
      </c>
      <c r="BL23" s="51">
        <f t="shared" si="29"/>
        <v>1.2625421679342253E-3</v>
      </c>
      <c r="BM23" s="51">
        <v>0.517241379</v>
      </c>
      <c r="BN23" s="51">
        <f t="shared" si="30"/>
        <v>8.0622105183697317E-4</v>
      </c>
      <c r="BO23" s="51">
        <v>2</v>
      </c>
      <c r="BP23" s="51">
        <f t="shared" si="31"/>
        <v>3.1173880689733956E-3</v>
      </c>
      <c r="BQ23" s="51">
        <v>3736.5866666666666</v>
      </c>
      <c r="BR23" s="51">
        <f t="shared" si="32"/>
        <v>5.8241953466758689</v>
      </c>
      <c r="BS23" s="51">
        <v>4725211</v>
      </c>
      <c r="BT23" s="51">
        <f t="shared" si="33"/>
        <v>92298.218733689835</v>
      </c>
      <c r="BU23" s="51">
        <v>8</v>
      </c>
      <c r="BV23" s="51">
        <f t="shared" si="34"/>
        <v>1.2469552275893582E-2</v>
      </c>
      <c r="BW23" s="51">
        <v>0.37943581300000001</v>
      </c>
      <c r="BX23" s="51">
        <f t="shared" si="35"/>
        <v>5.9142433819371024E-4</v>
      </c>
      <c r="BY23" s="51"/>
      <c r="BZ23" s="51">
        <f t="shared" si="36"/>
        <v>0</v>
      </c>
      <c r="CA23" s="51">
        <v>1</v>
      </c>
      <c r="CB23" s="51">
        <f t="shared" si="37"/>
        <v>1</v>
      </c>
      <c r="CC23" s="51">
        <v>0</v>
      </c>
      <c r="CD23" s="51">
        <f t="shared" si="38"/>
        <v>0</v>
      </c>
      <c r="CE23" s="51">
        <v>0</v>
      </c>
      <c r="CF23" s="51">
        <f t="shared" si="39"/>
        <v>0</v>
      </c>
      <c r="CG23" s="51">
        <v>5</v>
      </c>
      <c r="CH23" s="51">
        <f t="shared" si="40"/>
        <v>5</v>
      </c>
      <c r="CI23" s="51">
        <v>291186</v>
      </c>
      <c r="CJ23" s="51">
        <f t="shared" si="41"/>
        <v>453.86988112604359</v>
      </c>
      <c r="CK23" s="51">
        <v>0.38</v>
      </c>
      <c r="CL23" s="51">
        <f t="shared" si="42"/>
        <v>0.38</v>
      </c>
    </row>
    <row r="24" spans="1:90" ht="11.25" customHeight="1" x14ac:dyDescent="0.2">
      <c r="A24" s="52" t="s">
        <v>269</v>
      </c>
      <c r="B24" s="53">
        <v>3967889</v>
      </c>
      <c r="C24" s="53"/>
      <c r="D24" s="53">
        <v>937.57429999999988</v>
      </c>
      <c r="E24" s="53">
        <v>2</v>
      </c>
      <c r="F24" s="53">
        <f t="shared" si="0"/>
        <v>5.0404635815165189E-2</v>
      </c>
      <c r="G24" s="53">
        <v>83.89</v>
      </c>
      <c r="H24" s="53">
        <f t="shared" si="1"/>
        <v>83.89</v>
      </c>
      <c r="I24" s="53">
        <v>13764</v>
      </c>
      <c r="J24" s="53">
        <f t="shared" si="2"/>
        <v>346.88470367996683</v>
      </c>
      <c r="K24" s="53">
        <v>1817.61</v>
      </c>
      <c r="L24" s="53">
        <f t="shared" si="3"/>
        <v>45.8079850520012</v>
      </c>
      <c r="M24" s="53">
        <v>2</v>
      </c>
      <c r="N24" s="53">
        <f t="shared" si="4"/>
        <v>213.31642729541545</v>
      </c>
      <c r="O24" s="53">
        <v>1351366.6666666667</v>
      </c>
      <c r="P24" s="53">
        <f t="shared" si="5"/>
        <v>34057.572343043532</v>
      </c>
      <c r="Q24" s="53">
        <v>96431.87</v>
      </c>
      <c r="R24" s="53">
        <f t="shared" si="6"/>
        <v>102.85250992907976</v>
      </c>
      <c r="S24" s="53">
        <v>1.82</v>
      </c>
      <c r="T24" s="53">
        <f t="shared" si="7"/>
        <v>1.82</v>
      </c>
      <c r="U24" s="53">
        <v>12</v>
      </c>
      <c r="V24" s="53">
        <f t="shared" si="8"/>
        <v>0.30242781489099113</v>
      </c>
      <c r="W24" s="53">
        <v>2387.21</v>
      </c>
      <c r="X24" s="53">
        <f t="shared" si="9"/>
        <v>2.5461555420194437</v>
      </c>
      <c r="Y24" s="53">
        <v>1162</v>
      </c>
      <c r="Z24" s="53">
        <f t="shared" si="10"/>
        <v>1.2393684425863638</v>
      </c>
      <c r="AA24" s="53">
        <v>3218.67</v>
      </c>
      <c r="AB24" s="53">
        <f t="shared" si="11"/>
        <v>81.11794457959887</v>
      </c>
      <c r="AC24" s="53">
        <v>12</v>
      </c>
      <c r="AD24" s="53">
        <f t="shared" si="12"/>
        <v>1.2798985637724927E-2</v>
      </c>
      <c r="AE24" s="53">
        <v>697658434</v>
      </c>
      <c r="AF24" s="53">
        <f t="shared" si="13"/>
        <v>697658434</v>
      </c>
      <c r="AG24" s="53">
        <v>386411312</v>
      </c>
      <c r="AH24" s="53">
        <f t="shared" si="14"/>
        <v>386411312</v>
      </c>
      <c r="AI24" s="53">
        <v>33788034.25</v>
      </c>
      <c r="AJ24" s="53">
        <f t="shared" si="15"/>
        <v>8.515367806407891</v>
      </c>
      <c r="AK24" s="53">
        <v>23000</v>
      </c>
      <c r="AL24" s="53">
        <f t="shared" si="16"/>
        <v>579.65331187439972</v>
      </c>
      <c r="AM24" s="53"/>
      <c r="AN24" s="53">
        <f t="shared" si="17"/>
        <v>0</v>
      </c>
      <c r="AO24" s="53">
        <v>0</v>
      </c>
      <c r="AP24" s="53">
        <f t="shared" si="18"/>
        <v>0</v>
      </c>
      <c r="AQ24" s="53">
        <v>27</v>
      </c>
      <c r="AR24" s="53">
        <f t="shared" si="19"/>
        <v>0.6804625835047301</v>
      </c>
      <c r="AS24" s="53">
        <v>68</v>
      </c>
      <c r="AT24" s="53">
        <f t="shared" si="20"/>
        <v>1.7137576177156166</v>
      </c>
      <c r="AU24" s="53">
        <v>99.2</v>
      </c>
      <c r="AV24" s="53">
        <f t="shared" si="21"/>
        <v>2.5000699364321934</v>
      </c>
      <c r="AW24" s="53">
        <v>312</v>
      </c>
      <c r="AX24" s="53">
        <f t="shared" si="22"/>
        <v>7.8631231871657699</v>
      </c>
      <c r="AY24" s="53">
        <v>64</v>
      </c>
      <c r="AZ24" s="53">
        <f t="shared" si="23"/>
        <v>1.612948346085286</v>
      </c>
      <c r="BA24" s="53">
        <v>33856</v>
      </c>
      <c r="BB24" s="53">
        <f t="shared" si="24"/>
        <v>36.110204812567929</v>
      </c>
      <c r="BC24" s="53">
        <v>16471.599999999999</v>
      </c>
      <c r="BD24" s="53">
        <f t="shared" si="25"/>
        <v>17.568314319195824</v>
      </c>
      <c r="BE24" s="53">
        <v>4667</v>
      </c>
      <c r="BF24" s="53">
        <f t="shared" si="26"/>
        <v>4.9777388309385193</v>
      </c>
      <c r="BG24" s="53">
        <v>2827.06</v>
      </c>
      <c r="BH24" s="53">
        <f t="shared" si="27"/>
        <v>71.248464863810455</v>
      </c>
      <c r="BI24" s="53">
        <v>33559.01</v>
      </c>
      <c r="BJ24" s="53">
        <f t="shared" si="28"/>
        <v>35.793440583855599</v>
      </c>
      <c r="BK24" s="53">
        <v>0.75423728800000001</v>
      </c>
      <c r="BL24" s="53">
        <f t="shared" si="29"/>
        <v>8.0445601804571656E-4</v>
      </c>
      <c r="BM24" s="53">
        <v>1</v>
      </c>
      <c r="BN24" s="53">
        <f t="shared" si="30"/>
        <v>1.0665821364770772E-3</v>
      </c>
      <c r="BO24" s="53">
        <v>1.3333333333333333</v>
      </c>
      <c r="BP24" s="53">
        <f t="shared" si="31"/>
        <v>1.4221095153027696E-3</v>
      </c>
      <c r="BQ24" s="53">
        <v>3032.08</v>
      </c>
      <c r="BR24" s="53">
        <f t="shared" si="32"/>
        <v>3.233962364369416</v>
      </c>
      <c r="BS24" s="53">
        <v>67250</v>
      </c>
      <c r="BT24" s="53">
        <f t="shared" si="33"/>
        <v>1694.8558792849296</v>
      </c>
      <c r="BU24" s="53">
        <v>6</v>
      </c>
      <c r="BV24" s="53">
        <f t="shared" si="34"/>
        <v>6.3994928188624636E-3</v>
      </c>
      <c r="BW24" s="53">
        <v>0.519970025</v>
      </c>
      <c r="BX24" s="53">
        <f t="shared" si="35"/>
        <v>5.5459074016853929E-4</v>
      </c>
      <c r="BY24" s="53">
        <v>1</v>
      </c>
      <c r="BZ24" s="53">
        <f t="shared" si="36"/>
        <v>1</v>
      </c>
      <c r="CA24" s="53">
        <v>1</v>
      </c>
      <c r="CB24" s="53">
        <f t="shared" si="37"/>
        <v>1</v>
      </c>
      <c r="CC24" s="53">
        <v>0.35</v>
      </c>
      <c r="CD24" s="53">
        <f t="shared" si="38"/>
        <v>0.35</v>
      </c>
      <c r="CE24" s="53">
        <v>170320</v>
      </c>
      <c r="CF24" s="53">
        <f t="shared" si="39"/>
        <v>170320</v>
      </c>
      <c r="CG24" s="53">
        <v>4</v>
      </c>
      <c r="CH24" s="53">
        <f t="shared" si="40"/>
        <v>4</v>
      </c>
      <c r="CI24" s="53">
        <v>335665</v>
      </c>
      <c r="CJ24" s="53">
        <f t="shared" si="41"/>
        <v>358.01429284057809</v>
      </c>
      <c r="CK24" s="53">
        <v>0.41</v>
      </c>
      <c r="CL24" s="53">
        <f t="shared" si="42"/>
        <v>0.41</v>
      </c>
    </row>
    <row r="25" spans="1:90" ht="11.25" customHeight="1" x14ac:dyDescent="0.2">
      <c r="A25" s="50" t="s">
        <v>270</v>
      </c>
      <c r="B25" s="51">
        <v>6168883</v>
      </c>
      <c r="C25" s="51"/>
      <c r="D25" s="51">
        <v>343.09057000000001</v>
      </c>
      <c r="E25" s="51">
        <v>5</v>
      </c>
      <c r="F25" s="51">
        <f t="shared" si="0"/>
        <v>8.1051950571926878E-2</v>
      </c>
      <c r="G25" s="51">
        <v>91.685000000000002</v>
      </c>
      <c r="H25" s="51">
        <f t="shared" si="1"/>
        <v>91.685000000000002</v>
      </c>
      <c r="I25" s="51">
        <v>1803</v>
      </c>
      <c r="J25" s="51">
        <f t="shared" si="2"/>
        <v>29.227333376236835</v>
      </c>
      <c r="K25" s="51">
        <v>3516.94</v>
      </c>
      <c r="L25" s="51">
        <f t="shared" si="3"/>
        <v>57.010969408886503</v>
      </c>
      <c r="M25" s="51">
        <v>5</v>
      </c>
      <c r="N25" s="51">
        <f t="shared" si="4"/>
        <v>1457.3411329842147</v>
      </c>
      <c r="O25" s="51">
        <v>834648.16666666663</v>
      </c>
      <c r="P25" s="51">
        <f t="shared" si="5"/>
        <v>13529.972389923209</v>
      </c>
      <c r="Q25" s="51">
        <v>32254.87</v>
      </c>
      <c r="R25" s="51">
        <f t="shared" si="6"/>
        <v>94.012697580117106</v>
      </c>
      <c r="S25" s="51">
        <v>0.63</v>
      </c>
      <c r="T25" s="51">
        <f t="shared" si="7"/>
        <v>0.63</v>
      </c>
      <c r="U25" s="51">
        <v>7</v>
      </c>
      <c r="V25" s="51">
        <f t="shared" si="8"/>
        <v>0.11347273080069763</v>
      </c>
      <c r="W25" s="51">
        <v>3157</v>
      </c>
      <c r="X25" s="51">
        <f t="shared" si="9"/>
        <v>9.2016519136623316</v>
      </c>
      <c r="Y25" s="51">
        <v>3109</v>
      </c>
      <c r="Z25" s="51">
        <f t="shared" si="10"/>
        <v>9.0617471648958468</v>
      </c>
      <c r="AA25" s="51">
        <v>941</v>
      </c>
      <c r="AB25" s="51">
        <f t="shared" si="11"/>
        <v>15.253977097636639</v>
      </c>
      <c r="AC25" s="51">
        <v>30</v>
      </c>
      <c r="AD25" s="51">
        <f t="shared" si="12"/>
        <v>8.7440467979052874E-2</v>
      </c>
      <c r="AE25" s="51">
        <v>1866738881</v>
      </c>
      <c r="AF25" s="51">
        <f t="shared" si="13"/>
        <v>1866738881</v>
      </c>
      <c r="AG25" s="51"/>
      <c r="AH25" s="51">
        <f t="shared" si="14"/>
        <v>0</v>
      </c>
      <c r="AI25" s="51">
        <v>166374859</v>
      </c>
      <c r="AJ25" s="51">
        <f t="shared" si="15"/>
        <v>26.970013696158606</v>
      </c>
      <c r="AK25" s="51">
        <v>55785.67</v>
      </c>
      <c r="AL25" s="51">
        <f t="shared" si="16"/>
        <v>904.30747349236481</v>
      </c>
      <c r="AM25" s="51">
        <v>255.6</v>
      </c>
      <c r="AN25" s="51">
        <f t="shared" si="17"/>
        <v>4.1433757132369022</v>
      </c>
      <c r="AO25" s="51">
        <v>103</v>
      </c>
      <c r="AP25" s="51">
        <f t="shared" si="18"/>
        <v>1.6696701817816937</v>
      </c>
      <c r="AQ25" s="51">
        <v>34</v>
      </c>
      <c r="AR25" s="51">
        <f t="shared" si="19"/>
        <v>0.5511532638891028</v>
      </c>
      <c r="AS25" s="51">
        <v>38</v>
      </c>
      <c r="AT25" s="51">
        <f t="shared" si="20"/>
        <v>0.61599482434664432</v>
      </c>
      <c r="AU25" s="51">
        <v>29.4</v>
      </c>
      <c r="AV25" s="51">
        <f t="shared" si="21"/>
        <v>0.47658546936293</v>
      </c>
      <c r="AW25" s="51">
        <v>138</v>
      </c>
      <c r="AX25" s="51">
        <f t="shared" si="22"/>
        <v>2.2370338357851818</v>
      </c>
      <c r="AY25" s="51">
        <v>23</v>
      </c>
      <c r="AZ25" s="51">
        <f t="shared" si="23"/>
        <v>0.37283897263086363</v>
      </c>
      <c r="BA25" s="51">
        <v>10910.4</v>
      </c>
      <c r="BB25" s="51">
        <f t="shared" si="24"/>
        <v>31.80034939462195</v>
      </c>
      <c r="BC25" s="51">
        <v>1492.8</v>
      </c>
      <c r="BD25" s="51">
        <f t="shared" si="25"/>
        <v>4.351037686637671</v>
      </c>
      <c r="BE25" s="51">
        <v>1332</v>
      </c>
      <c r="BF25" s="51">
        <f t="shared" si="26"/>
        <v>3.8823567782699477</v>
      </c>
      <c r="BG25" s="51">
        <v>3242.48</v>
      </c>
      <c r="BH25" s="51">
        <f t="shared" si="27"/>
        <v>52.561865738092294</v>
      </c>
      <c r="BI25" s="51">
        <v>71969.490000000005</v>
      </c>
      <c r="BJ25" s="51">
        <f t="shared" si="28"/>
        <v>209.76819619379222</v>
      </c>
      <c r="BK25" s="51">
        <v>0.191489362</v>
      </c>
      <c r="BL25" s="51">
        <f t="shared" si="29"/>
        <v>5.5813064754300879E-4</v>
      </c>
      <c r="BM25" s="51">
        <v>0.7</v>
      </c>
      <c r="BN25" s="51">
        <f t="shared" si="30"/>
        <v>2.0402775861779001E-3</v>
      </c>
      <c r="BO25" s="51">
        <v>0.33333333333333331</v>
      </c>
      <c r="BP25" s="51">
        <f t="shared" si="31"/>
        <v>9.7156075532280962E-4</v>
      </c>
      <c r="BQ25" s="51">
        <v>6604.2333333333336</v>
      </c>
      <c r="BR25" s="51">
        <f t="shared" si="32"/>
        <v>19.249241776984231</v>
      </c>
      <c r="BS25" s="51">
        <v>2715222</v>
      </c>
      <c r="BT25" s="51">
        <f t="shared" si="33"/>
        <v>44014.80786716169</v>
      </c>
      <c r="BU25" s="51">
        <v>10</v>
      </c>
      <c r="BV25" s="51">
        <f t="shared" si="34"/>
        <v>2.9146822659684293E-2</v>
      </c>
      <c r="BW25" s="51">
        <v>0.389775225</v>
      </c>
      <c r="BX25" s="51">
        <f t="shared" si="35"/>
        <v>1.1360709360213543E-3</v>
      </c>
      <c r="BY25" s="51">
        <v>2</v>
      </c>
      <c r="BZ25" s="51">
        <f t="shared" si="36"/>
        <v>2</v>
      </c>
      <c r="CA25" s="51">
        <v>1</v>
      </c>
      <c r="CB25" s="51">
        <f t="shared" si="37"/>
        <v>1</v>
      </c>
      <c r="CC25" s="51">
        <v>0.46</v>
      </c>
      <c r="CD25" s="51">
        <f t="shared" si="38"/>
        <v>0.46</v>
      </c>
      <c r="CE25" s="51">
        <v>18166</v>
      </c>
      <c r="CF25" s="51">
        <f t="shared" si="39"/>
        <v>18166</v>
      </c>
      <c r="CG25" s="51">
        <v>5</v>
      </c>
      <c r="CH25" s="51">
        <f t="shared" si="40"/>
        <v>5</v>
      </c>
      <c r="CI25" s="51">
        <v>252979</v>
      </c>
      <c r="CJ25" s="51">
        <f t="shared" si="41"/>
        <v>737.35340496242725</v>
      </c>
      <c r="CK25" s="51">
        <v>0.19</v>
      </c>
      <c r="CL25" s="51">
        <f t="shared" si="42"/>
        <v>0.19</v>
      </c>
    </row>
    <row r="26" spans="1:90" ht="11.25" customHeight="1" x14ac:dyDescent="0.2">
      <c r="A26" s="52" t="s">
        <v>271</v>
      </c>
      <c r="B26" s="53">
        <v>2038372</v>
      </c>
      <c r="C26" s="53"/>
      <c r="D26" s="53">
        <v>116.90584000000001</v>
      </c>
      <c r="E26" s="53">
        <v>8</v>
      </c>
      <c r="F26" s="53">
        <f t="shared" si="0"/>
        <v>0.3924700692513437</v>
      </c>
      <c r="G26" s="53">
        <v>96.960000000000008</v>
      </c>
      <c r="H26" s="53">
        <f t="shared" si="1"/>
        <v>96.960000000000008</v>
      </c>
      <c r="I26" s="53">
        <v>940</v>
      </c>
      <c r="J26" s="53">
        <f t="shared" si="2"/>
        <v>46.115233137032888</v>
      </c>
      <c r="K26" s="53">
        <v>2449.37</v>
      </c>
      <c r="L26" s="53">
        <f t="shared" si="3"/>
        <v>120.16305169027046</v>
      </c>
      <c r="M26" s="53">
        <v>7</v>
      </c>
      <c r="N26" s="53">
        <f t="shared" si="4"/>
        <v>5987.7248219592793</v>
      </c>
      <c r="O26" s="53">
        <v>355336.66666666669</v>
      </c>
      <c r="P26" s="53">
        <f t="shared" si="5"/>
        <v>17432.375771776042</v>
      </c>
      <c r="Q26" s="53">
        <v>2567.73</v>
      </c>
      <c r="R26" s="53">
        <f t="shared" si="6"/>
        <v>21.964086652984999</v>
      </c>
      <c r="S26" s="53">
        <v>0.69</v>
      </c>
      <c r="T26" s="53">
        <f t="shared" si="7"/>
        <v>0.69</v>
      </c>
      <c r="U26" s="53">
        <v>0</v>
      </c>
      <c r="V26" s="53">
        <f t="shared" si="8"/>
        <v>0</v>
      </c>
      <c r="W26" s="53">
        <v>426</v>
      </c>
      <c r="X26" s="53">
        <f t="shared" si="9"/>
        <v>3.643958248792361</v>
      </c>
      <c r="Y26" s="53">
        <v>2581</v>
      </c>
      <c r="Z26" s="53">
        <f t="shared" si="10"/>
        <v>22.07759680782414</v>
      </c>
      <c r="AA26" s="53">
        <v>0</v>
      </c>
      <c r="AB26" s="53">
        <f t="shared" si="11"/>
        <v>0</v>
      </c>
      <c r="AC26" s="53">
        <v>35</v>
      </c>
      <c r="AD26" s="53">
        <f t="shared" si="12"/>
        <v>0.29938624109796391</v>
      </c>
      <c r="AE26" s="53"/>
      <c r="AF26" s="53">
        <f t="shared" si="13"/>
        <v>0</v>
      </c>
      <c r="AG26" s="53"/>
      <c r="AH26" s="53">
        <f t="shared" si="14"/>
        <v>0</v>
      </c>
      <c r="AI26" s="53">
        <v>105525235</v>
      </c>
      <c r="AJ26" s="53">
        <f t="shared" si="15"/>
        <v>51.769370360267899</v>
      </c>
      <c r="AK26" s="53">
        <v>43032</v>
      </c>
      <c r="AL26" s="53">
        <f t="shared" si="16"/>
        <v>2111.0965025029777</v>
      </c>
      <c r="AM26" s="53"/>
      <c r="AN26" s="53">
        <f t="shared" si="17"/>
        <v>0</v>
      </c>
      <c r="AO26" s="53">
        <v>14</v>
      </c>
      <c r="AP26" s="53">
        <f t="shared" si="18"/>
        <v>0.68682262118985149</v>
      </c>
      <c r="AQ26" s="53">
        <v>6</v>
      </c>
      <c r="AR26" s="53">
        <f t="shared" si="19"/>
        <v>0.29435255193850779</v>
      </c>
      <c r="AS26" s="53"/>
      <c r="AT26" s="53">
        <f t="shared" si="20"/>
        <v>0</v>
      </c>
      <c r="AU26" s="53">
        <v>50.4</v>
      </c>
      <c r="AV26" s="53">
        <f t="shared" si="21"/>
        <v>2.4725614362834656</v>
      </c>
      <c r="AW26" s="53">
        <v>93</v>
      </c>
      <c r="AX26" s="53">
        <f t="shared" si="22"/>
        <v>4.562464555046871</v>
      </c>
      <c r="AY26" s="53">
        <v>4</v>
      </c>
      <c r="AZ26" s="53">
        <f t="shared" si="23"/>
        <v>0.19623503462567185</v>
      </c>
      <c r="BA26" s="53">
        <v>1912.6</v>
      </c>
      <c r="BB26" s="53">
        <f t="shared" si="24"/>
        <v>16.360174992113308</v>
      </c>
      <c r="BC26" s="53">
        <v>5175.8</v>
      </c>
      <c r="BD26" s="53">
        <f t="shared" si="25"/>
        <v>44.273237333566911</v>
      </c>
      <c r="BE26" s="53">
        <v>228</v>
      </c>
      <c r="BF26" s="53">
        <f t="shared" si="26"/>
        <v>1.950287513438165</v>
      </c>
      <c r="BG26" s="53">
        <v>1747.15</v>
      </c>
      <c r="BH26" s="53">
        <f t="shared" si="27"/>
        <v>85.713010186560652</v>
      </c>
      <c r="BI26" s="53">
        <v>13291.41</v>
      </c>
      <c r="BJ26" s="53">
        <f t="shared" si="28"/>
        <v>113.69329367976825</v>
      </c>
      <c r="BK26" s="53">
        <v>0.590909091</v>
      </c>
      <c r="BL26" s="53">
        <f t="shared" si="29"/>
        <v>5.0545729024315629E-3</v>
      </c>
      <c r="BM26" s="53">
        <v>1</v>
      </c>
      <c r="BN26" s="53">
        <f t="shared" si="30"/>
        <v>8.5538926027989692E-3</v>
      </c>
      <c r="BO26" s="53"/>
      <c r="BP26" s="53">
        <f t="shared" si="31"/>
        <v>0</v>
      </c>
      <c r="BQ26" s="53">
        <v>2405.5833333333335</v>
      </c>
      <c r="BR26" s="53">
        <f t="shared" si="32"/>
        <v>20.577101480416488</v>
      </c>
      <c r="BS26" s="53">
        <v>1753961</v>
      </c>
      <c r="BT26" s="53">
        <f t="shared" si="33"/>
        <v>86047.149391769504</v>
      </c>
      <c r="BU26" s="53">
        <v>1</v>
      </c>
      <c r="BV26" s="53">
        <f t="shared" si="34"/>
        <v>8.5538926027989692E-3</v>
      </c>
      <c r="BW26" s="53">
        <v>0.37836478899999998</v>
      </c>
      <c r="BX26" s="53">
        <f t="shared" si="35"/>
        <v>3.2364917697866929E-3</v>
      </c>
      <c r="BY26" s="53">
        <v>0</v>
      </c>
      <c r="BZ26" s="53">
        <f t="shared" si="36"/>
        <v>0</v>
      </c>
      <c r="CA26" s="53">
        <v>1</v>
      </c>
      <c r="CB26" s="53">
        <f t="shared" si="37"/>
        <v>1</v>
      </c>
      <c r="CC26" s="53">
        <v>55.56</v>
      </c>
      <c r="CD26" s="53">
        <f t="shared" si="38"/>
        <v>55.56</v>
      </c>
      <c r="CE26" s="53">
        <v>717305</v>
      </c>
      <c r="CF26" s="53">
        <f t="shared" si="39"/>
        <v>717305</v>
      </c>
      <c r="CG26" s="53">
        <v>5</v>
      </c>
      <c r="CH26" s="53">
        <f t="shared" si="40"/>
        <v>5</v>
      </c>
      <c r="CI26" s="53">
        <v>386073</v>
      </c>
      <c r="CJ26" s="53">
        <f t="shared" si="41"/>
        <v>3302.4269788404067</v>
      </c>
      <c r="CK26" s="53">
        <v>0.28999999999999998</v>
      </c>
      <c r="CL26" s="53">
        <f t="shared" si="42"/>
        <v>0.28999999999999998</v>
      </c>
    </row>
    <row r="27" spans="1:90" ht="11.25" customHeight="1" x14ac:dyDescent="0.2">
      <c r="A27" s="50" t="s">
        <v>272</v>
      </c>
      <c r="B27" s="51">
        <v>1501562</v>
      </c>
      <c r="C27" s="51"/>
      <c r="D27" s="51">
        <v>447.05455999999998</v>
      </c>
      <c r="E27" s="51"/>
      <c r="F27" s="51">
        <f t="shared" si="0"/>
        <v>0</v>
      </c>
      <c r="G27" s="51">
        <v>92.465000000000003</v>
      </c>
      <c r="H27" s="51">
        <f t="shared" si="1"/>
        <v>92.465000000000003</v>
      </c>
      <c r="I27" s="51">
        <v>1046</v>
      </c>
      <c r="J27" s="51">
        <f t="shared" si="2"/>
        <v>69.660793227319274</v>
      </c>
      <c r="K27" s="51">
        <v>2685</v>
      </c>
      <c r="L27" s="51">
        <f t="shared" si="3"/>
        <v>178.81379523456241</v>
      </c>
      <c r="M27" s="51"/>
      <c r="N27" s="51">
        <f t="shared" si="4"/>
        <v>0</v>
      </c>
      <c r="O27" s="51">
        <v>715307.5</v>
      </c>
      <c r="P27" s="51">
        <f t="shared" si="5"/>
        <v>47637.560087428959</v>
      </c>
      <c r="Q27" s="51">
        <v>45092.46</v>
      </c>
      <c r="R27" s="51">
        <f t="shared" si="6"/>
        <v>100.86567509791199</v>
      </c>
      <c r="S27" s="51">
        <v>9.8800000000000008</v>
      </c>
      <c r="T27" s="51">
        <f t="shared" si="7"/>
        <v>9.8800000000000008</v>
      </c>
      <c r="U27" s="51">
        <v>15</v>
      </c>
      <c r="V27" s="51">
        <f t="shared" si="8"/>
        <v>0.99895974991375647</v>
      </c>
      <c r="W27" s="51"/>
      <c r="X27" s="51">
        <f t="shared" si="9"/>
        <v>0</v>
      </c>
      <c r="Y27" s="51">
        <v>4932</v>
      </c>
      <c r="Z27" s="51">
        <f t="shared" si="10"/>
        <v>11.032210475607274</v>
      </c>
      <c r="AA27" s="51">
        <v>347.33</v>
      </c>
      <c r="AB27" s="51">
        <f t="shared" si="11"/>
        <v>23.131245995836334</v>
      </c>
      <c r="AC27" s="51">
        <v>0</v>
      </c>
      <c r="AD27" s="51">
        <f t="shared" si="12"/>
        <v>0</v>
      </c>
      <c r="AE27" s="51">
        <v>69967449.579999998</v>
      </c>
      <c r="AF27" s="51">
        <f t="shared" si="13"/>
        <v>69967449.579999998</v>
      </c>
      <c r="AG27" s="51"/>
      <c r="AH27" s="51">
        <f t="shared" si="14"/>
        <v>0</v>
      </c>
      <c r="AI27" s="51">
        <v>76567123</v>
      </c>
      <c r="AJ27" s="51">
        <f t="shared" si="15"/>
        <v>50.991649362463889</v>
      </c>
      <c r="AK27" s="51">
        <v>25990.67</v>
      </c>
      <c r="AL27" s="51">
        <f t="shared" si="16"/>
        <v>1730.9088802193983</v>
      </c>
      <c r="AM27" s="51">
        <v>303.8</v>
      </c>
      <c r="AN27" s="51">
        <f t="shared" si="17"/>
        <v>20.232264801586616</v>
      </c>
      <c r="AO27" s="51">
        <v>161</v>
      </c>
      <c r="AP27" s="51">
        <f t="shared" si="18"/>
        <v>10.722167982407653</v>
      </c>
      <c r="AQ27" s="51">
        <v>1</v>
      </c>
      <c r="AR27" s="51">
        <f t="shared" si="19"/>
        <v>6.6597316660917102E-2</v>
      </c>
      <c r="AS27" s="51">
        <v>4</v>
      </c>
      <c r="AT27" s="51">
        <f t="shared" si="20"/>
        <v>0.26638926664366841</v>
      </c>
      <c r="AU27" s="51">
        <v>126.8</v>
      </c>
      <c r="AV27" s="51">
        <f t="shared" si="21"/>
        <v>8.4445397526042889</v>
      </c>
      <c r="AW27" s="51">
        <v>606</v>
      </c>
      <c r="AX27" s="51">
        <f t="shared" si="22"/>
        <v>40.357973896515759</v>
      </c>
      <c r="AY27" s="51">
        <v>20</v>
      </c>
      <c r="AZ27" s="51">
        <f t="shared" si="23"/>
        <v>1.3319463332183421</v>
      </c>
      <c r="BA27" s="51">
        <v>12545</v>
      </c>
      <c r="BB27" s="51">
        <f t="shared" si="24"/>
        <v>28.061451828161648</v>
      </c>
      <c r="BC27" s="51">
        <v>5659.2</v>
      </c>
      <c r="BD27" s="51">
        <f t="shared" si="25"/>
        <v>12.658857567631118</v>
      </c>
      <c r="BE27" s="51">
        <v>99</v>
      </c>
      <c r="BF27" s="51">
        <f t="shared" si="26"/>
        <v>0.22144948034978104</v>
      </c>
      <c r="BG27" s="51">
        <v>155.71</v>
      </c>
      <c r="BH27" s="51">
        <f t="shared" si="27"/>
        <v>10.369868177271401</v>
      </c>
      <c r="BI27" s="51">
        <v>12224.57</v>
      </c>
      <c r="BJ27" s="51">
        <f t="shared" si="28"/>
        <v>27.344693676762855</v>
      </c>
      <c r="BK27" s="51">
        <v>0.9</v>
      </c>
      <c r="BL27" s="51">
        <f t="shared" si="29"/>
        <v>2.0131770940889186E-3</v>
      </c>
      <c r="BM27" s="51">
        <v>0.375</v>
      </c>
      <c r="BN27" s="51">
        <f t="shared" si="30"/>
        <v>8.3882378920371598E-4</v>
      </c>
      <c r="BO27" s="51">
        <v>2.3333333333333335</v>
      </c>
      <c r="BP27" s="51">
        <f t="shared" si="31"/>
        <v>5.2193480217120111E-3</v>
      </c>
      <c r="BQ27" s="51">
        <v>3964</v>
      </c>
      <c r="BR27" s="51">
        <f t="shared" si="32"/>
        <v>8.8669266677427476</v>
      </c>
      <c r="BS27" s="51">
        <v>2084190</v>
      </c>
      <c r="BT27" s="51">
        <f t="shared" si="33"/>
        <v>138801.46141151682</v>
      </c>
      <c r="BU27" s="51">
        <v>3</v>
      </c>
      <c r="BV27" s="51">
        <f t="shared" si="34"/>
        <v>6.7105903136297279E-3</v>
      </c>
      <c r="BW27" s="51">
        <v>0.61896759000000001</v>
      </c>
      <c r="BX27" s="51">
        <f t="shared" si="35"/>
        <v>1.3845459713015789E-3</v>
      </c>
      <c r="BY27" s="51">
        <v>2</v>
      </c>
      <c r="BZ27" s="51">
        <f t="shared" si="36"/>
        <v>2</v>
      </c>
      <c r="CA27" s="51">
        <v>1</v>
      </c>
      <c r="CB27" s="51">
        <f t="shared" si="37"/>
        <v>1</v>
      </c>
      <c r="CC27" s="51">
        <v>44.44</v>
      </c>
      <c r="CD27" s="51">
        <f t="shared" si="38"/>
        <v>44.44</v>
      </c>
      <c r="CE27" s="51">
        <v>2039669</v>
      </c>
      <c r="CF27" s="51">
        <f t="shared" si="39"/>
        <v>2039669</v>
      </c>
      <c r="CG27" s="51">
        <v>4</v>
      </c>
      <c r="CH27" s="51">
        <f t="shared" si="40"/>
        <v>4</v>
      </c>
      <c r="CI27" s="51">
        <v>696268</v>
      </c>
      <c r="CJ27" s="51">
        <f t="shared" si="41"/>
        <v>1557.4564321634477</v>
      </c>
      <c r="CK27" s="51">
        <v>0.67</v>
      </c>
      <c r="CL27" s="51">
        <f t="shared" si="42"/>
        <v>0.67</v>
      </c>
    </row>
    <row r="28" spans="1:90" ht="11.25" customHeight="1" x14ac:dyDescent="0.2">
      <c r="A28" s="52" t="s">
        <v>273</v>
      </c>
      <c r="B28" s="53">
        <v>2717820</v>
      </c>
      <c r="C28" s="53"/>
      <c r="D28" s="53">
        <v>611.37963999999999</v>
      </c>
      <c r="E28" s="53">
        <v>4</v>
      </c>
      <c r="F28" s="53">
        <f t="shared" si="0"/>
        <v>0.14717678139096776</v>
      </c>
      <c r="G28" s="53">
        <v>89.509999999999991</v>
      </c>
      <c r="H28" s="53">
        <f t="shared" si="1"/>
        <v>89.509999999999991</v>
      </c>
      <c r="I28" s="53">
        <v>3877</v>
      </c>
      <c r="J28" s="53">
        <f t="shared" si="2"/>
        <v>142.65109536319551</v>
      </c>
      <c r="K28" s="53">
        <v>2640.68</v>
      </c>
      <c r="L28" s="53">
        <f t="shared" si="3"/>
        <v>97.161695770875184</v>
      </c>
      <c r="M28" s="53">
        <v>5</v>
      </c>
      <c r="N28" s="53">
        <f t="shared" si="4"/>
        <v>817.82245807204174</v>
      </c>
      <c r="O28" s="53">
        <v>1004214.1666666666</v>
      </c>
      <c r="P28" s="53">
        <f t="shared" si="5"/>
        <v>36949.252219303213</v>
      </c>
      <c r="Q28" s="53">
        <v>39394.49</v>
      </c>
      <c r="R28" s="53">
        <f t="shared" si="6"/>
        <v>64.435397292588931</v>
      </c>
      <c r="S28" s="53">
        <v>1.23</v>
      </c>
      <c r="T28" s="53">
        <f t="shared" si="7"/>
        <v>1.23</v>
      </c>
      <c r="U28" s="53">
        <v>0</v>
      </c>
      <c r="V28" s="53">
        <f t="shared" si="8"/>
        <v>0</v>
      </c>
      <c r="W28" s="53">
        <v>1731</v>
      </c>
      <c r="X28" s="53">
        <f t="shared" si="9"/>
        <v>2.8313013498454085</v>
      </c>
      <c r="Y28" s="53">
        <v>7000</v>
      </c>
      <c r="Z28" s="53">
        <f t="shared" si="10"/>
        <v>11.449514413008584</v>
      </c>
      <c r="AA28" s="53">
        <v>0</v>
      </c>
      <c r="AB28" s="53">
        <f t="shared" si="11"/>
        <v>0</v>
      </c>
      <c r="AC28" s="53">
        <v>19</v>
      </c>
      <c r="AD28" s="53">
        <f t="shared" si="12"/>
        <v>3.1077253406737587E-2</v>
      </c>
      <c r="AE28" s="53"/>
      <c r="AF28" s="53">
        <f t="shared" si="13"/>
        <v>0</v>
      </c>
      <c r="AG28" s="53"/>
      <c r="AH28" s="53">
        <f t="shared" si="14"/>
        <v>0</v>
      </c>
      <c r="AI28" s="53">
        <v>52590159</v>
      </c>
      <c r="AJ28" s="53">
        <f t="shared" si="15"/>
        <v>19.350125836148088</v>
      </c>
      <c r="AK28" s="53">
        <v>28403.67</v>
      </c>
      <c r="AL28" s="53">
        <f t="shared" si="16"/>
        <v>1045.0901825727972</v>
      </c>
      <c r="AM28" s="53">
        <v>45.2</v>
      </c>
      <c r="AN28" s="53">
        <f t="shared" si="17"/>
        <v>1.6630976297179361</v>
      </c>
      <c r="AO28" s="53">
        <v>270</v>
      </c>
      <c r="AP28" s="53">
        <f t="shared" si="18"/>
        <v>9.9344327438903246</v>
      </c>
      <c r="AQ28" s="53">
        <v>9</v>
      </c>
      <c r="AR28" s="53">
        <f t="shared" si="19"/>
        <v>0.33114775812967751</v>
      </c>
      <c r="AS28" s="53">
        <v>3</v>
      </c>
      <c r="AT28" s="53">
        <f t="shared" si="20"/>
        <v>0.11038258604322582</v>
      </c>
      <c r="AU28" s="53">
        <v>21</v>
      </c>
      <c r="AV28" s="53">
        <f t="shared" si="21"/>
        <v>0.77267810230258083</v>
      </c>
      <c r="AW28" s="53">
        <v>130</v>
      </c>
      <c r="AX28" s="53">
        <f t="shared" si="22"/>
        <v>4.7832453952064524</v>
      </c>
      <c r="AY28" s="53">
        <v>15</v>
      </c>
      <c r="AZ28" s="53">
        <f t="shared" si="23"/>
        <v>0.55191293021612908</v>
      </c>
      <c r="BA28" s="53">
        <v>7177.6</v>
      </c>
      <c r="BB28" s="53">
        <f t="shared" si="24"/>
        <v>11.740004950115775</v>
      </c>
      <c r="BC28" s="53">
        <v>1971.8</v>
      </c>
      <c r="BD28" s="53">
        <f t="shared" si="25"/>
        <v>3.2251646456529039</v>
      </c>
      <c r="BE28" s="53">
        <v>656</v>
      </c>
      <c r="BF28" s="53">
        <f t="shared" si="26"/>
        <v>1.0729830649905188</v>
      </c>
      <c r="BG28" s="53">
        <v>7203.94</v>
      </c>
      <c r="BH28" s="53">
        <f t="shared" si="27"/>
        <v>265.06317563341202</v>
      </c>
      <c r="BI28" s="53">
        <v>34638.97</v>
      </c>
      <c r="BJ28" s="53">
        <f t="shared" si="28"/>
        <v>56.657055180967426</v>
      </c>
      <c r="BK28" s="53">
        <v>0.75757575799999999</v>
      </c>
      <c r="BL28" s="53">
        <f t="shared" si="29"/>
        <v>1.2391249371667004E-3</v>
      </c>
      <c r="BM28" s="53">
        <v>0.83636363599999997</v>
      </c>
      <c r="BN28" s="53">
        <f t="shared" si="30"/>
        <v>1.3679939292711807E-3</v>
      </c>
      <c r="BO28" s="53">
        <v>3.6666666666666665</v>
      </c>
      <c r="BP28" s="53">
        <f t="shared" si="31"/>
        <v>5.9973646925283062E-3</v>
      </c>
      <c r="BQ28" s="53">
        <v>3482.3333333333335</v>
      </c>
      <c r="BR28" s="53">
        <f t="shared" si="32"/>
        <v>5.6958608129857469</v>
      </c>
      <c r="BS28" s="53">
        <v>1090711</v>
      </c>
      <c r="BT28" s="53">
        <f t="shared" si="33"/>
        <v>40131.833601930957</v>
      </c>
      <c r="BU28" s="53">
        <v>17</v>
      </c>
      <c r="BV28" s="53">
        <f t="shared" si="34"/>
        <v>2.7805963574449422E-2</v>
      </c>
      <c r="BW28" s="53">
        <v>0.36235792700000002</v>
      </c>
      <c r="BX28" s="53">
        <f t="shared" si="35"/>
        <v>5.9268890112205899E-4</v>
      </c>
      <c r="BY28" s="53">
        <v>0</v>
      </c>
      <c r="BZ28" s="53">
        <f t="shared" si="36"/>
        <v>0</v>
      </c>
      <c r="CA28" s="53">
        <v>1</v>
      </c>
      <c r="CB28" s="53">
        <f t="shared" si="37"/>
        <v>1</v>
      </c>
      <c r="CC28" s="53">
        <v>0</v>
      </c>
      <c r="CD28" s="53">
        <f t="shared" si="38"/>
        <v>0</v>
      </c>
      <c r="CE28" s="53">
        <v>0</v>
      </c>
      <c r="CF28" s="53">
        <f t="shared" si="39"/>
        <v>0</v>
      </c>
      <c r="CG28" s="53">
        <v>5</v>
      </c>
      <c r="CH28" s="53">
        <f t="shared" si="40"/>
        <v>5</v>
      </c>
      <c r="CI28" s="53">
        <v>87576</v>
      </c>
      <c r="CJ28" s="53">
        <f t="shared" si="41"/>
        <v>143.24323917623425</v>
      </c>
      <c r="CK28" s="53">
        <v>0.42</v>
      </c>
      <c r="CL28" s="53">
        <f t="shared" si="42"/>
        <v>0.42</v>
      </c>
    </row>
    <row r="29" spans="1:90" ht="11.25" customHeight="1" x14ac:dyDescent="0.2">
      <c r="A29" s="50" t="s">
        <v>274</v>
      </c>
      <c r="B29" s="51">
        <v>2966321</v>
      </c>
      <c r="C29" s="51"/>
      <c r="D29" s="51">
        <v>573.65440999999998</v>
      </c>
      <c r="E29" s="51">
        <v>3</v>
      </c>
      <c r="F29" s="51">
        <f t="shared" si="0"/>
        <v>0.10113537948185648</v>
      </c>
      <c r="G29" s="51">
        <v>97.734999999999999</v>
      </c>
      <c r="H29" s="51">
        <f t="shared" si="1"/>
        <v>97.734999999999999</v>
      </c>
      <c r="I29" s="51">
        <v>3263</v>
      </c>
      <c r="J29" s="51">
        <f t="shared" si="2"/>
        <v>110.00158108309924</v>
      </c>
      <c r="K29" s="51">
        <v>6744.23</v>
      </c>
      <c r="L29" s="51">
        <f t="shared" si="3"/>
        <v>227.36008678764028</v>
      </c>
      <c r="M29" s="51">
        <v>8</v>
      </c>
      <c r="N29" s="51">
        <f t="shared" si="4"/>
        <v>1394.5678548867079</v>
      </c>
      <c r="O29" s="51">
        <v>443930</v>
      </c>
      <c r="P29" s="51">
        <f t="shared" si="5"/>
        <v>14965.676337793515</v>
      </c>
      <c r="Q29" s="51">
        <v>14623.73</v>
      </c>
      <c r="R29" s="51">
        <f t="shared" si="6"/>
        <v>25.492229720677994</v>
      </c>
      <c r="S29" s="51">
        <v>1.02</v>
      </c>
      <c r="T29" s="51">
        <f t="shared" si="7"/>
        <v>1.02</v>
      </c>
      <c r="U29" s="51">
        <v>0</v>
      </c>
      <c r="V29" s="51">
        <f t="shared" si="8"/>
        <v>0</v>
      </c>
      <c r="W29" s="51">
        <v>923</v>
      </c>
      <c r="X29" s="51">
        <f t="shared" si="9"/>
        <v>1.6089826625755392</v>
      </c>
      <c r="Y29" s="51">
        <v>14426</v>
      </c>
      <c r="Z29" s="51">
        <f t="shared" si="10"/>
        <v>25.14754484324456</v>
      </c>
      <c r="AA29" s="51">
        <v>498.67</v>
      </c>
      <c r="AB29" s="51">
        <f t="shared" si="11"/>
        <v>16.811059895405791</v>
      </c>
      <c r="AC29" s="51">
        <v>23</v>
      </c>
      <c r="AD29" s="51">
        <f t="shared" si="12"/>
        <v>4.0093825827992854E-2</v>
      </c>
      <c r="AE29" s="51">
        <v>66560000</v>
      </c>
      <c r="AF29" s="51">
        <f t="shared" si="13"/>
        <v>66560000</v>
      </c>
      <c r="AG29" s="51">
        <v>202841600</v>
      </c>
      <c r="AH29" s="51">
        <f t="shared" si="14"/>
        <v>202841600</v>
      </c>
      <c r="AI29" s="51">
        <v>66139562</v>
      </c>
      <c r="AJ29" s="51">
        <f t="shared" si="15"/>
        <v>22.29683233877925</v>
      </c>
      <c r="AK29" s="51">
        <v>32305.33</v>
      </c>
      <c r="AL29" s="51">
        <f t="shared" si="16"/>
        <v>1089.0706029455343</v>
      </c>
      <c r="AM29" s="51"/>
      <c r="AN29" s="51">
        <f t="shared" si="17"/>
        <v>0</v>
      </c>
      <c r="AO29" s="51">
        <v>0</v>
      </c>
      <c r="AP29" s="51">
        <f t="shared" si="18"/>
        <v>0</v>
      </c>
      <c r="AQ29" s="51">
        <v>7</v>
      </c>
      <c r="AR29" s="51">
        <f t="shared" si="19"/>
        <v>0.23598255212433178</v>
      </c>
      <c r="AS29" s="51">
        <v>4</v>
      </c>
      <c r="AT29" s="51">
        <f t="shared" si="20"/>
        <v>0.13484717264247531</v>
      </c>
      <c r="AU29" s="51">
        <v>114.6</v>
      </c>
      <c r="AV29" s="51">
        <f t="shared" si="21"/>
        <v>3.8633714962069177</v>
      </c>
      <c r="AW29" s="51">
        <v>132</v>
      </c>
      <c r="AX29" s="51">
        <f t="shared" si="22"/>
        <v>4.4499566972016851</v>
      </c>
      <c r="AY29" s="51">
        <v>18</v>
      </c>
      <c r="AZ29" s="51">
        <f t="shared" si="23"/>
        <v>0.60681227689113892</v>
      </c>
      <c r="BA29" s="51">
        <v>4885</v>
      </c>
      <c r="BB29" s="51">
        <f t="shared" si="24"/>
        <v>8.5155799639019598</v>
      </c>
      <c r="BC29" s="51">
        <v>1169.4000000000001</v>
      </c>
      <c r="BD29" s="51">
        <f t="shared" si="25"/>
        <v>2.0385095618806455</v>
      </c>
      <c r="BE29" s="51">
        <v>126</v>
      </c>
      <c r="BF29" s="51">
        <f t="shared" si="26"/>
        <v>0.21964443714465648</v>
      </c>
      <c r="BG29" s="51">
        <v>583.11</v>
      </c>
      <c r="BH29" s="51">
        <f t="shared" si="27"/>
        <v>19.657683709888445</v>
      </c>
      <c r="BI29" s="51">
        <v>44264.68</v>
      </c>
      <c r="BJ29" s="51">
        <f t="shared" si="28"/>
        <v>77.162624793558194</v>
      </c>
      <c r="BK29" s="51">
        <v>0.60555555599999999</v>
      </c>
      <c r="BL29" s="51">
        <f t="shared" si="29"/>
        <v>1.0556103909320595E-3</v>
      </c>
      <c r="BM29" s="51">
        <v>0.87878787899999999</v>
      </c>
      <c r="BN29" s="51">
        <f t="shared" si="30"/>
        <v>1.5319116591468373E-3</v>
      </c>
      <c r="BO29" s="51">
        <v>4</v>
      </c>
      <c r="BP29" s="51">
        <f t="shared" si="31"/>
        <v>6.972839274433539E-3</v>
      </c>
      <c r="BQ29" s="51">
        <v>2282.1666666666665</v>
      </c>
      <c r="BR29" s="51">
        <f t="shared" si="32"/>
        <v>3.978295341034102</v>
      </c>
      <c r="BS29" s="51">
        <v>2615646</v>
      </c>
      <c r="BT29" s="51">
        <f t="shared" si="33"/>
        <v>88178.116933400001</v>
      </c>
      <c r="BU29" s="51">
        <v>5</v>
      </c>
      <c r="BV29" s="51">
        <f t="shared" si="34"/>
        <v>8.7160490930419249E-3</v>
      </c>
      <c r="BW29" s="51">
        <v>0.40389034299999999</v>
      </c>
      <c r="BX29" s="51">
        <f t="shared" si="35"/>
        <v>7.0406561155870833E-4</v>
      </c>
      <c r="BY29" s="51"/>
      <c r="BZ29" s="51">
        <f t="shared" si="36"/>
        <v>0</v>
      </c>
      <c r="CA29" s="51">
        <v>0</v>
      </c>
      <c r="CB29" s="51">
        <f t="shared" si="37"/>
        <v>0</v>
      </c>
      <c r="CC29" s="51">
        <v>0</v>
      </c>
      <c r="CD29" s="51">
        <f t="shared" si="38"/>
        <v>0</v>
      </c>
      <c r="CE29" s="51">
        <v>63040</v>
      </c>
      <c r="CF29" s="51">
        <f t="shared" si="39"/>
        <v>63040</v>
      </c>
      <c r="CG29" s="51">
        <v>3</v>
      </c>
      <c r="CH29" s="51">
        <f t="shared" si="40"/>
        <v>3</v>
      </c>
      <c r="CI29" s="51">
        <v>91145</v>
      </c>
      <c r="CJ29" s="51">
        <f t="shared" si="41"/>
        <v>158.88485891706122</v>
      </c>
      <c r="CK29" s="51">
        <v>0.37</v>
      </c>
      <c r="CL29" s="51">
        <f t="shared" si="42"/>
        <v>0.37</v>
      </c>
    </row>
    <row r="30" spans="1:90" ht="11.25" customHeight="1" x14ac:dyDescent="0.2">
      <c r="A30" s="52" t="s">
        <v>275</v>
      </c>
      <c r="B30" s="53">
        <v>2850330</v>
      </c>
      <c r="C30" s="53"/>
      <c r="D30" s="53">
        <v>1793.5509</v>
      </c>
      <c r="E30" s="53">
        <v>1</v>
      </c>
      <c r="F30" s="53">
        <f t="shared" si="0"/>
        <v>3.5083656980068975E-2</v>
      </c>
      <c r="G30" s="53">
        <v>97.58</v>
      </c>
      <c r="H30" s="53">
        <f t="shared" si="1"/>
        <v>97.58</v>
      </c>
      <c r="I30" s="53">
        <v>2375</v>
      </c>
      <c r="J30" s="53">
        <f t="shared" si="2"/>
        <v>83.32368532766381</v>
      </c>
      <c r="K30" s="53">
        <v>7394.06</v>
      </c>
      <c r="L30" s="53">
        <f t="shared" si="3"/>
        <v>259.41066473004878</v>
      </c>
      <c r="M30" s="53">
        <v>5</v>
      </c>
      <c r="N30" s="53">
        <f t="shared" si="4"/>
        <v>278.7765878292052</v>
      </c>
      <c r="O30" s="53">
        <v>567373.33333333337</v>
      </c>
      <c r="P30" s="53">
        <f t="shared" si="5"/>
        <v>19905.531406305003</v>
      </c>
      <c r="Q30" s="53">
        <v>59115.85</v>
      </c>
      <c r="R30" s="53">
        <f t="shared" si="6"/>
        <v>32.960229899246237</v>
      </c>
      <c r="S30" s="53">
        <v>1.46</v>
      </c>
      <c r="T30" s="53">
        <f t="shared" si="7"/>
        <v>1.46</v>
      </c>
      <c r="U30" s="53">
        <v>15</v>
      </c>
      <c r="V30" s="53">
        <f t="shared" si="8"/>
        <v>0.52625485470103461</v>
      </c>
      <c r="W30" s="53">
        <v>912</v>
      </c>
      <c r="X30" s="53">
        <f t="shared" si="9"/>
        <v>0.50848849620047032</v>
      </c>
      <c r="Y30" s="53">
        <v>0</v>
      </c>
      <c r="Z30" s="53">
        <f t="shared" si="10"/>
        <v>0</v>
      </c>
      <c r="AA30" s="53">
        <v>330.67</v>
      </c>
      <c r="AB30" s="53">
        <f t="shared" si="11"/>
        <v>11.601112853599409</v>
      </c>
      <c r="AC30" s="53">
        <v>29</v>
      </c>
      <c r="AD30" s="53">
        <f t="shared" si="12"/>
        <v>1.6169042094093901E-2</v>
      </c>
      <c r="AE30" s="53">
        <v>16640000</v>
      </c>
      <c r="AF30" s="53">
        <f t="shared" si="13"/>
        <v>16640000</v>
      </c>
      <c r="AG30" s="53">
        <v>19864000</v>
      </c>
      <c r="AH30" s="53">
        <f t="shared" si="14"/>
        <v>19864000</v>
      </c>
      <c r="AI30" s="53">
        <v>109408386.39</v>
      </c>
      <c r="AJ30" s="53">
        <f t="shared" si="15"/>
        <v>38.384462988496068</v>
      </c>
      <c r="AK30" s="53">
        <v>31350.33</v>
      </c>
      <c r="AL30" s="53">
        <f t="shared" si="16"/>
        <v>1099.8842239319658</v>
      </c>
      <c r="AM30" s="53">
        <v>117</v>
      </c>
      <c r="AN30" s="53">
        <f t="shared" si="17"/>
        <v>4.1047878666680697</v>
      </c>
      <c r="AO30" s="53">
        <v>3</v>
      </c>
      <c r="AP30" s="53">
        <f t="shared" si="18"/>
        <v>0.10525097094020693</v>
      </c>
      <c r="AQ30" s="53">
        <v>16</v>
      </c>
      <c r="AR30" s="53">
        <f t="shared" si="19"/>
        <v>0.5613385116811036</v>
      </c>
      <c r="AS30" s="53">
        <v>37</v>
      </c>
      <c r="AT30" s="53">
        <f t="shared" si="20"/>
        <v>1.2980953082625521</v>
      </c>
      <c r="AU30" s="53">
        <v>52.8</v>
      </c>
      <c r="AV30" s="53">
        <f t="shared" si="21"/>
        <v>1.8524170885476419</v>
      </c>
      <c r="AW30" s="53">
        <v>116</v>
      </c>
      <c r="AX30" s="53">
        <f t="shared" si="22"/>
        <v>4.069704209688001</v>
      </c>
      <c r="AY30" s="53">
        <v>23</v>
      </c>
      <c r="AZ30" s="53">
        <f t="shared" si="23"/>
        <v>0.80692411054158641</v>
      </c>
      <c r="BA30" s="53">
        <v>45542.8</v>
      </c>
      <c r="BB30" s="53">
        <f t="shared" si="24"/>
        <v>25.392532768375855</v>
      </c>
      <c r="BC30" s="53">
        <v>7820</v>
      </c>
      <c r="BD30" s="53">
        <f t="shared" si="25"/>
        <v>4.3600658336487692</v>
      </c>
      <c r="BE30" s="53">
        <v>286</v>
      </c>
      <c r="BF30" s="53">
        <f t="shared" si="26"/>
        <v>0.15946020823830537</v>
      </c>
      <c r="BG30" s="53">
        <v>3018.55</v>
      </c>
      <c r="BH30" s="53">
        <f t="shared" si="27"/>
        <v>105.9017727771872</v>
      </c>
      <c r="BI30" s="53">
        <v>51800.56</v>
      </c>
      <c r="BJ30" s="53">
        <f t="shared" si="28"/>
        <v>28.881566728884025</v>
      </c>
      <c r="BK30" s="53">
        <v>0.68918918900000004</v>
      </c>
      <c r="BL30" s="53">
        <f t="shared" si="29"/>
        <v>3.842596209563944E-4</v>
      </c>
      <c r="BM30" s="53">
        <v>0.76576576600000001</v>
      </c>
      <c r="BN30" s="53">
        <f t="shared" si="30"/>
        <v>4.2695513464379516E-4</v>
      </c>
      <c r="BO30" s="53">
        <v>4.333333333333333</v>
      </c>
      <c r="BP30" s="53">
        <f t="shared" si="31"/>
        <v>2.416063761186445E-3</v>
      </c>
      <c r="BQ30" s="53">
        <v>8528.7466666666678</v>
      </c>
      <c r="BR30" s="53">
        <f t="shared" si="32"/>
        <v>4.7552297883860826</v>
      </c>
      <c r="BS30" s="53">
        <v>1959510</v>
      </c>
      <c r="BT30" s="53">
        <f t="shared" si="33"/>
        <v>68746.776689014951</v>
      </c>
      <c r="BU30" s="53">
        <v>12</v>
      </c>
      <c r="BV30" s="53">
        <f t="shared" si="34"/>
        <v>6.6906381079009248E-3</v>
      </c>
      <c r="BW30" s="53">
        <v>0.26045302799999998</v>
      </c>
      <c r="BX30" s="53">
        <f t="shared" si="35"/>
        <v>1.4521641287124887E-4</v>
      </c>
      <c r="BY30" s="53">
        <v>0</v>
      </c>
      <c r="BZ30" s="53">
        <f t="shared" si="36"/>
        <v>0</v>
      </c>
      <c r="CA30" s="53">
        <v>1</v>
      </c>
      <c r="CB30" s="53">
        <f t="shared" si="37"/>
        <v>1</v>
      </c>
      <c r="CC30" s="53">
        <v>1.39</v>
      </c>
      <c r="CD30" s="53">
        <f t="shared" si="38"/>
        <v>1.39</v>
      </c>
      <c r="CE30" s="53">
        <v>330190</v>
      </c>
      <c r="CF30" s="53">
        <f t="shared" si="39"/>
        <v>330190</v>
      </c>
      <c r="CG30" s="53">
        <v>4</v>
      </c>
      <c r="CH30" s="53">
        <f t="shared" si="40"/>
        <v>4</v>
      </c>
      <c r="CI30" s="53">
        <v>1410890</v>
      </c>
      <c r="CJ30" s="53">
        <f t="shared" si="41"/>
        <v>786.64620000469461</v>
      </c>
      <c r="CK30" s="53">
        <v>0.54</v>
      </c>
      <c r="CL30" s="53">
        <f t="shared" si="42"/>
        <v>0.54</v>
      </c>
    </row>
    <row r="31" spans="1:90" ht="11.25" customHeight="1" x14ac:dyDescent="0.2">
      <c r="A31" s="50" t="s">
        <v>276</v>
      </c>
      <c r="B31" s="51">
        <v>2395272</v>
      </c>
      <c r="C31" s="51"/>
      <c r="D31" s="51">
        <v>247.31406999999999</v>
      </c>
      <c r="E31" s="51">
        <v>1</v>
      </c>
      <c r="F31" s="51">
        <f t="shared" si="0"/>
        <v>4.1748912023352673E-2</v>
      </c>
      <c r="G31" s="51">
        <v>87.72</v>
      </c>
      <c r="H31" s="51">
        <f t="shared" si="1"/>
        <v>87.72</v>
      </c>
      <c r="I31" s="51">
        <v>13137</v>
      </c>
      <c r="J31" s="51">
        <f t="shared" si="2"/>
        <v>548.45545725078409</v>
      </c>
      <c r="K31" s="51">
        <v>2875.93</v>
      </c>
      <c r="L31" s="51">
        <f t="shared" si="3"/>
        <v>120.06694855532065</v>
      </c>
      <c r="M31" s="51">
        <v>11</v>
      </c>
      <c r="N31" s="51">
        <f t="shared" si="4"/>
        <v>4447.7857648778336</v>
      </c>
      <c r="O31" s="51">
        <v>202461.16666666666</v>
      </c>
      <c r="P31" s="51">
        <f t="shared" si="5"/>
        <v>8452.5334353120088</v>
      </c>
      <c r="Q31" s="51">
        <v>0</v>
      </c>
      <c r="R31" s="51">
        <f t="shared" si="6"/>
        <v>0</v>
      </c>
      <c r="S31" s="51">
        <v>2.31</v>
      </c>
      <c r="T31" s="51">
        <f t="shared" si="7"/>
        <v>2.31</v>
      </c>
      <c r="U31" s="51">
        <v>1</v>
      </c>
      <c r="V31" s="51">
        <f t="shared" si="8"/>
        <v>4.1748912023352673E-2</v>
      </c>
      <c r="W31" s="51">
        <v>682</v>
      </c>
      <c r="X31" s="51">
        <f t="shared" si="9"/>
        <v>2.7576271742242566</v>
      </c>
      <c r="Y31" s="51">
        <v>1106</v>
      </c>
      <c r="Z31" s="51">
        <f t="shared" si="10"/>
        <v>4.4720464145044403</v>
      </c>
      <c r="AA31" s="51">
        <v>390.67</v>
      </c>
      <c r="AB31" s="51">
        <f t="shared" si="11"/>
        <v>16.31004746016319</v>
      </c>
      <c r="AC31" s="51">
        <v>16</v>
      </c>
      <c r="AD31" s="51">
        <f t="shared" si="12"/>
        <v>6.4695065670950305E-2</v>
      </c>
      <c r="AE31" s="51">
        <v>365672005</v>
      </c>
      <c r="AF31" s="51">
        <f t="shared" si="13"/>
        <v>365672005</v>
      </c>
      <c r="AG31" s="51">
        <v>318246392</v>
      </c>
      <c r="AH31" s="51">
        <f t="shared" si="14"/>
        <v>318246392</v>
      </c>
      <c r="AI31" s="51">
        <v>101342510</v>
      </c>
      <c r="AJ31" s="51">
        <f t="shared" si="15"/>
        <v>42.30939534215738</v>
      </c>
      <c r="AK31" s="51">
        <v>59093.67</v>
      </c>
      <c r="AL31" s="51">
        <f t="shared" si="16"/>
        <v>2467.096429967035</v>
      </c>
      <c r="AM31" s="51">
        <v>128.19999999999999</v>
      </c>
      <c r="AN31" s="51">
        <f t="shared" si="17"/>
        <v>5.352210521393812</v>
      </c>
      <c r="AO31" s="51">
        <v>1</v>
      </c>
      <c r="AP31" s="51">
        <f t="shared" si="18"/>
        <v>4.1748912023352673E-2</v>
      </c>
      <c r="AQ31" s="51">
        <v>33</v>
      </c>
      <c r="AR31" s="51">
        <f t="shared" si="19"/>
        <v>1.3777140967706383</v>
      </c>
      <c r="AS31" s="51"/>
      <c r="AT31" s="51">
        <f t="shared" si="20"/>
        <v>0</v>
      </c>
      <c r="AU31" s="51">
        <v>59.8</v>
      </c>
      <c r="AV31" s="51">
        <f t="shared" si="21"/>
        <v>2.4965849389964898</v>
      </c>
      <c r="AW31" s="51">
        <v>103</v>
      </c>
      <c r="AX31" s="51">
        <f t="shared" si="22"/>
        <v>4.3001379384053253</v>
      </c>
      <c r="AY31" s="51">
        <v>14</v>
      </c>
      <c r="AZ31" s="51">
        <f t="shared" si="23"/>
        <v>0.58448476832693741</v>
      </c>
      <c r="BA31" s="51">
        <v>3104.8</v>
      </c>
      <c r="BB31" s="51">
        <f t="shared" si="24"/>
        <v>12.554077493447908</v>
      </c>
      <c r="BC31" s="51">
        <v>1131.4000000000001</v>
      </c>
      <c r="BD31" s="51">
        <f t="shared" si="25"/>
        <v>4.5747498312570736</v>
      </c>
      <c r="BE31" s="51">
        <v>152</v>
      </c>
      <c r="BF31" s="51">
        <f t="shared" si="26"/>
        <v>0.61460312387402793</v>
      </c>
      <c r="BG31" s="51">
        <v>3850.5</v>
      </c>
      <c r="BH31" s="51">
        <f t="shared" si="27"/>
        <v>160.75418574591947</v>
      </c>
      <c r="BI31" s="51">
        <v>12254.67</v>
      </c>
      <c r="BJ31" s="51">
        <f t="shared" si="28"/>
        <v>49.55104252661404</v>
      </c>
      <c r="BK31" s="51">
        <v>0.56028368799999995</v>
      </c>
      <c r="BL31" s="51">
        <f t="shared" si="29"/>
        <v>2.2654743743451395E-3</v>
      </c>
      <c r="BM31" s="51">
        <v>1</v>
      </c>
      <c r="BN31" s="51">
        <f t="shared" si="30"/>
        <v>4.0434416044343941E-3</v>
      </c>
      <c r="BO31" s="51">
        <v>1.3333333333333333</v>
      </c>
      <c r="BP31" s="51">
        <f t="shared" si="31"/>
        <v>5.3912554725791921E-3</v>
      </c>
      <c r="BQ31" s="51">
        <v>11751.983333333332</v>
      </c>
      <c r="BR31" s="51">
        <f t="shared" si="32"/>
        <v>47.518458344619589</v>
      </c>
      <c r="BS31" s="51">
        <v>428000</v>
      </c>
      <c r="BT31" s="51">
        <f t="shared" si="33"/>
        <v>17868.534345994944</v>
      </c>
      <c r="BU31" s="51">
        <v>6</v>
      </c>
      <c r="BV31" s="51">
        <f t="shared" si="34"/>
        <v>2.4260649626606366E-2</v>
      </c>
      <c r="BW31" s="51">
        <v>0.59229617300000004</v>
      </c>
      <c r="BX31" s="51">
        <f t="shared" si="35"/>
        <v>2.3949149880554718E-3</v>
      </c>
      <c r="BY31" s="51">
        <v>1</v>
      </c>
      <c r="BZ31" s="51">
        <f t="shared" si="36"/>
        <v>1</v>
      </c>
      <c r="CA31" s="51">
        <v>1</v>
      </c>
      <c r="CB31" s="51">
        <f t="shared" si="37"/>
        <v>1</v>
      </c>
      <c r="CC31" s="51">
        <v>0</v>
      </c>
      <c r="CD31" s="51">
        <f t="shared" si="38"/>
        <v>0</v>
      </c>
      <c r="CE31" s="51">
        <v>0</v>
      </c>
      <c r="CF31" s="51">
        <f t="shared" si="39"/>
        <v>0</v>
      </c>
      <c r="CG31" s="51">
        <v>4</v>
      </c>
      <c r="CH31" s="51">
        <f t="shared" si="40"/>
        <v>4</v>
      </c>
      <c r="CI31" s="51">
        <v>333721</v>
      </c>
      <c r="CJ31" s="51">
        <f t="shared" si="41"/>
        <v>1349.3813756734505</v>
      </c>
      <c r="CK31" s="51">
        <v>0.15</v>
      </c>
      <c r="CL31" s="51">
        <f t="shared" si="42"/>
        <v>0.15</v>
      </c>
    </row>
    <row r="32" spans="1:90" ht="11.25" customHeight="1" x14ac:dyDescent="0.2">
      <c r="A32" s="52" t="s">
        <v>277</v>
      </c>
      <c r="B32" s="53">
        <v>3441698</v>
      </c>
      <c r="C32" s="53"/>
      <c r="D32" s="53">
        <v>802.49298999999996</v>
      </c>
      <c r="E32" s="53"/>
      <c r="F32" s="53">
        <f t="shared" si="0"/>
        <v>0</v>
      </c>
      <c r="G32" s="53">
        <v>97.509999999999991</v>
      </c>
      <c r="H32" s="53">
        <f t="shared" si="1"/>
        <v>97.509999999999991</v>
      </c>
      <c r="I32" s="53">
        <v>2474</v>
      </c>
      <c r="J32" s="53">
        <f t="shared" si="2"/>
        <v>71.883122807404945</v>
      </c>
      <c r="K32" s="53">
        <v>7596.25</v>
      </c>
      <c r="L32" s="53">
        <f t="shared" si="3"/>
        <v>220.71227632407025</v>
      </c>
      <c r="M32" s="53">
        <v>18</v>
      </c>
      <c r="N32" s="53">
        <f t="shared" si="4"/>
        <v>2243.0102473543106</v>
      </c>
      <c r="O32" s="53">
        <v>36566.666666666664</v>
      </c>
      <c r="P32" s="53">
        <f t="shared" si="5"/>
        <v>1062.4600608962978</v>
      </c>
      <c r="Q32" s="53">
        <v>16219.03</v>
      </c>
      <c r="R32" s="53">
        <f t="shared" si="6"/>
        <v>20.210805828970546</v>
      </c>
      <c r="S32" s="53">
        <v>3.12</v>
      </c>
      <c r="T32" s="53">
        <f t="shared" si="7"/>
        <v>3.12</v>
      </c>
      <c r="U32" s="53">
        <v>1</v>
      </c>
      <c r="V32" s="53">
        <f t="shared" si="8"/>
        <v>2.9055425548668131E-2</v>
      </c>
      <c r="W32" s="53">
        <v>554</v>
      </c>
      <c r="X32" s="53">
        <f t="shared" si="9"/>
        <v>0.69034870946349325</v>
      </c>
      <c r="Y32" s="53">
        <v>0</v>
      </c>
      <c r="Z32" s="53">
        <f t="shared" si="10"/>
        <v>0</v>
      </c>
      <c r="AA32" s="53">
        <v>76</v>
      </c>
      <c r="AB32" s="53">
        <f t="shared" si="11"/>
        <v>2.2082123416987778</v>
      </c>
      <c r="AC32" s="53">
        <v>18</v>
      </c>
      <c r="AD32" s="53">
        <f t="shared" si="12"/>
        <v>2.2430102473543104E-2</v>
      </c>
      <c r="AE32" s="53"/>
      <c r="AF32" s="53">
        <f t="shared" si="13"/>
        <v>0</v>
      </c>
      <c r="AG32" s="53"/>
      <c r="AH32" s="53">
        <f t="shared" si="14"/>
        <v>0</v>
      </c>
      <c r="AI32" s="53">
        <v>91613558.079999998</v>
      </c>
      <c r="AJ32" s="53">
        <f t="shared" si="15"/>
        <v>26.618709160420234</v>
      </c>
      <c r="AK32" s="53">
        <v>46739.33</v>
      </c>
      <c r="AL32" s="53">
        <f t="shared" si="16"/>
        <v>1358.0311230096308</v>
      </c>
      <c r="AM32" s="53"/>
      <c r="AN32" s="53">
        <f t="shared" si="17"/>
        <v>0</v>
      </c>
      <c r="AO32" s="53">
        <v>61</v>
      </c>
      <c r="AP32" s="53">
        <f t="shared" si="18"/>
        <v>1.7723809584687558</v>
      </c>
      <c r="AQ32" s="53">
        <v>7</v>
      </c>
      <c r="AR32" s="53">
        <f t="shared" si="19"/>
        <v>0.20338797884067691</v>
      </c>
      <c r="AS32" s="53"/>
      <c r="AT32" s="53">
        <f t="shared" si="20"/>
        <v>0</v>
      </c>
      <c r="AU32" s="53">
        <v>39</v>
      </c>
      <c r="AV32" s="53">
        <f t="shared" si="21"/>
        <v>1.133161596398057</v>
      </c>
      <c r="AW32" s="53">
        <v>73</v>
      </c>
      <c r="AX32" s="53">
        <f t="shared" si="22"/>
        <v>2.1210460650527736</v>
      </c>
      <c r="AY32" s="53">
        <v>23</v>
      </c>
      <c r="AZ32" s="53">
        <f t="shared" si="23"/>
        <v>0.66827478761936698</v>
      </c>
      <c r="BA32" s="53">
        <v>2844.6</v>
      </c>
      <c r="BB32" s="53">
        <f t="shared" si="24"/>
        <v>3.5447038609022616</v>
      </c>
      <c r="BC32" s="53">
        <v>827.8</v>
      </c>
      <c r="BD32" s="53">
        <f t="shared" si="25"/>
        <v>1.0315354904221656</v>
      </c>
      <c r="BE32" s="53">
        <v>408</v>
      </c>
      <c r="BF32" s="53">
        <f t="shared" si="26"/>
        <v>0.50841565606697703</v>
      </c>
      <c r="BG32" s="53">
        <v>85375.08</v>
      </c>
      <c r="BH32" s="53">
        <f t="shared" si="27"/>
        <v>2480.6092806515853</v>
      </c>
      <c r="BI32" s="53">
        <v>65105.82</v>
      </c>
      <c r="BJ32" s="53">
        <f t="shared" si="28"/>
        <v>81.129456345780667</v>
      </c>
      <c r="BK32" s="53">
        <v>0.62676056300000005</v>
      </c>
      <c r="BL32" s="53">
        <f t="shared" si="29"/>
        <v>7.8101686969253158E-4</v>
      </c>
      <c r="BM32" s="53">
        <v>0.482758621</v>
      </c>
      <c r="BN32" s="53">
        <f t="shared" si="30"/>
        <v>6.0157362994535315E-4</v>
      </c>
      <c r="BO32" s="53">
        <v>2.6666666666666665</v>
      </c>
      <c r="BP32" s="53">
        <f t="shared" si="31"/>
        <v>3.3229781442286077E-3</v>
      </c>
      <c r="BQ32" s="53">
        <v>1073.67</v>
      </c>
      <c r="BR32" s="53">
        <f t="shared" si="32"/>
        <v>1.3379182290427236</v>
      </c>
      <c r="BS32" s="53">
        <v>2532664</v>
      </c>
      <c r="BT32" s="53">
        <f t="shared" si="33"/>
        <v>73587.630291792011</v>
      </c>
      <c r="BU32" s="53">
        <v>9</v>
      </c>
      <c r="BV32" s="53">
        <f t="shared" si="34"/>
        <v>1.1215051236771552E-2</v>
      </c>
      <c r="BW32" s="53">
        <v>0.43553886600000002</v>
      </c>
      <c r="BX32" s="53">
        <f t="shared" si="35"/>
        <v>5.4273229975504217E-4</v>
      </c>
      <c r="BY32" s="53">
        <v>1</v>
      </c>
      <c r="BZ32" s="53">
        <f t="shared" si="36"/>
        <v>1</v>
      </c>
      <c r="CA32" s="53">
        <v>1</v>
      </c>
      <c r="CB32" s="53">
        <f t="shared" si="37"/>
        <v>1</v>
      </c>
      <c r="CC32" s="53">
        <v>0</v>
      </c>
      <c r="CD32" s="53">
        <f t="shared" si="38"/>
        <v>0</v>
      </c>
      <c r="CE32" s="53">
        <v>0</v>
      </c>
      <c r="CF32" s="53">
        <f t="shared" si="39"/>
        <v>0</v>
      </c>
      <c r="CG32" s="53">
        <v>4</v>
      </c>
      <c r="CH32" s="53">
        <f t="shared" si="40"/>
        <v>4</v>
      </c>
      <c r="CI32" s="53">
        <v>881697</v>
      </c>
      <c r="CJ32" s="53">
        <f t="shared" si="41"/>
        <v>1098.6974478119741</v>
      </c>
      <c r="CK32" s="53">
        <v>0.28000000000000003</v>
      </c>
      <c r="CL32" s="53">
        <f t="shared" si="42"/>
        <v>0.28000000000000003</v>
      </c>
    </row>
    <row r="33" spans="1:90" ht="11.25" customHeight="1" x14ac:dyDescent="0.2">
      <c r="A33" s="50" t="s">
        <v>278</v>
      </c>
      <c r="B33" s="51">
        <v>1272847</v>
      </c>
      <c r="C33" s="51"/>
      <c r="D33" s="51">
        <v>39.972234999999998</v>
      </c>
      <c r="E33" s="51">
        <v>2</v>
      </c>
      <c r="F33" s="51">
        <f t="shared" si="0"/>
        <v>0.1571280758802904</v>
      </c>
      <c r="G33" s="51">
        <v>97.78</v>
      </c>
      <c r="H33" s="51">
        <f t="shared" si="1"/>
        <v>97.78</v>
      </c>
      <c r="I33" s="51">
        <v>661</v>
      </c>
      <c r="J33" s="51">
        <f t="shared" si="2"/>
        <v>51.930829078435984</v>
      </c>
      <c r="K33" s="51">
        <v>1452.81</v>
      </c>
      <c r="L33" s="51">
        <f t="shared" si="3"/>
        <v>114.13861995982235</v>
      </c>
      <c r="M33" s="51">
        <v>3</v>
      </c>
      <c r="N33" s="51">
        <f t="shared" si="4"/>
        <v>7505.2095535813796</v>
      </c>
      <c r="O33" s="51">
        <v>59000</v>
      </c>
      <c r="P33" s="51">
        <f t="shared" si="5"/>
        <v>4635.278238468567</v>
      </c>
      <c r="Q33" s="51">
        <v>5428.02</v>
      </c>
      <c r="R33" s="51">
        <f t="shared" si="6"/>
        <v>135.79475853676936</v>
      </c>
      <c r="S33" s="51">
        <v>0.22</v>
      </c>
      <c r="T33" s="51">
        <f t="shared" si="7"/>
        <v>0.22</v>
      </c>
      <c r="U33" s="51">
        <v>0</v>
      </c>
      <c r="V33" s="51">
        <f t="shared" si="8"/>
        <v>0</v>
      </c>
      <c r="W33" s="51">
        <v>1350.2</v>
      </c>
      <c r="X33" s="51">
        <f t="shared" si="9"/>
        <v>33.778446464151934</v>
      </c>
      <c r="Y33" s="51">
        <v>83</v>
      </c>
      <c r="Z33" s="51">
        <f t="shared" si="10"/>
        <v>2.0764413098241818</v>
      </c>
      <c r="AA33" s="51">
        <v>133.5</v>
      </c>
      <c r="AB33" s="51">
        <f t="shared" si="11"/>
        <v>10.488299065009384</v>
      </c>
      <c r="AC33" s="51">
        <v>8</v>
      </c>
      <c r="AD33" s="51">
        <f t="shared" si="12"/>
        <v>0.2001389214288368</v>
      </c>
      <c r="AE33" s="51">
        <v>182680747.09999999</v>
      </c>
      <c r="AF33" s="51">
        <f t="shared" si="13"/>
        <v>182680747.09999999</v>
      </c>
      <c r="AG33" s="51"/>
      <c r="AH33" s="51">
        <f t="shared" si="14"/>
        <v>0</v>
      </c>
      <c r="AI33" s="51">
        <v>70248354</v>
      </c>
      <c r="AJ33" s="51">
        <f t="shared" si="15"/>
        <v>55.189943488887508</v>
      </c>
      <c r="AK33" s="51">
        <v>7352</v>
      </c>
      <c r="AL33" s="51">
        <f t="shared" si="16"/>
        <v>577.60280693594757</v>
      </c>
      <c r="AM33" s="51"/>
      <c r="AN33" s="51">
        <f t="shared" si="17"/>
        <v>0</v>
      </c>
      <c r="AO33" s="51">
        <v>2</v>
      </c>
      <c r="AP33" s="51">
        <f t="shared" si="18"/>
        <v>0.1571280758802904</v>
      </c>
      <c r="AQ33" s="51">
        <v>1</v>
      </c>
      <c r="AR33" s="51">
        <f t="shared" si="19"/>
        <v>7.8564037940145201E-2</v>
      </c>
      <c r="AS33" s="51">
        <v>1</v>
      </c>
      <c r="AT33" s="51">
        <f t="shared" si="20"/>
        <v>7.8564037940145201E-2</v>
      </c>
      <c r="AU33" s="51">
        <v>13.2</v>
      </c>
      <c r="AV33" s="51">
        <f t="shared" si="21"/>
        <v>1.0370453008099165</v>
      </c>
      <c r="AW33" s="51">
        <v>118</v>
      </c>
      <c r="AX33" s="51">
        <f t="shared" si="22"/>
        <v>9.2705564769371342</v>
      </c>
      <c r="AY33" s="51">
        <v>4</v>
      </c>
      <c r="AZ33" s="51">
        <f t="shared" si="23"/>
        <v>0.3142561517605808</v>
      </c>
      <c r="BA33" s="51">
        <v>2293.1999999999998</v>
      </c>
      <c r="BB33" s="51">
        <f t="shared" si="24"/>
        <v>57.369821827576068</v>
      </c>
      <c r="BC33" s="51">
        <v>1669.6</v>
      </c>
      <c r="BD33" s="51">
        <f t="shared" si="25"/>
        <v>41.768992902198235</v>
      </c>
      <c r="BE33" s="51">
        <v>453</v>
      </c>
      <c r="BF33" s="51">
        <f t="shared" si="26"/>
        <v>11.332866425907884</v>
      </c>
      <c r="BG33" s="51">
        <v>359.28</v>
      </c>
      <c r="BH33" s="51">
        <f t="shared" si="27"/>
        <v>28.226487551135364</v>
      </c>
      <c r="BI33" s="51">
        <v>3812.45</v>
      </c>
      <c r="BJ33" s="51">
        <f t="shared" si="28"/>
        <v>95.377453875171099</v>
      </c>
      <c r="BK33" s="51">
        <v>0.44117647100000001</v>
      </c>
      <c r="BL33" s="51">
        <f t="shared" si="29"/>
        <v>1.1037072883215062E-2</v>
      </c>
      <c r="BM33" s="51">
        <v>1</v>
      </c>
      <c r="BN33" s="51">
        <f t="shared" si="30"/>
        <v>2.50173651786046E-2</v>
      </c>
      <c r="BO33" s="51"/>
      <c r="BP33" s="51">
        <f t="shared" si="31"/>
        <v>0</v>
      </c>
      <c r="BQ33" s="51">
        <v>2227.25</v>
      </c>
      <c r="BR33" s="51">
        <f t="shared" si="32"/>
        <v>55.719926594047095</v>
      </c>
      <c r="BS33" s="51">
        <v>52616</v>
      </c>
      <c r="BT33" s="51">
        <f t="shared" si="33"/>
        <v>4133.7254202586801</v>
      </c>
      <c r="BU33" s="51">
        <v>1</v>
      </c>
      <c r="BV33" s="51">
        <f t="shared" si="34"/>
        <v>2.50173651786046E-2</v>
      </c>
      <c r="BW33" s="51">
        <v>0.30459791200000003</v>
      </c>
      <c r="BX33" s="51">
        <f t="shared" si="35"/>
        <v>7.6202371971444693E-3</v>
      </c>
      <c r="BY33" s="51"/>
      <c r="BZ33" s="51">
        <f t="shared" si="36"/>
        <v>0</v>
      </c>
      <c r="CA33" s="51">
        <v>0</v>
      </c>
      <c r="CB33" s="51">
        <f t="shared" si="37"/>
        <v>0</v>
      </c>
      <c r="CC33" s="51">
        <v>0</v>
      </c>
      <c r="CD33" s="51">
        <f t="shared" si="38"/>
        <v>0</v>
      </c>
      <c r="CE33" s="51">
        <v>0</v>
      </c>
      <c r="CF33" s="51">
        <f t="shared" si="39"/>
        <v>0</v>
      </c>
      <c r="CG33" s="51">
        <v>3</v>
      </c>
      <c r="CH33" s="51">
        <f t="shared" si="40"/>
        <v>3</v>
      </c>
      <c r="CI33" s="51">
        <v>34474</v>
      </c>
      <c r="CJ33" s="51">
        <f t="shared" si="41"/>
        <v>862.44864716721497</v>
      </c>
      <c r="CK33" s="51">
        <v>0.05</v>
      </c>
      <c r="CL33" s="51">
        <f t="shared" si="42"/>
        <v>0.05</v>
      </c>
    </row>
    <row r="34" spans="1:90" ht="11.25" customHeight="1" x14ac:dyDescent="0.2">
      <c r="A34" s="52" t="s">
        <v>279</v>
      </c>
      <c r="B34" s="53">
        <v>8112505</v>
      </c>
      <c r="C34" s="53"/>
      <c r="D34" s="53">
        <v>718.23459000000003</v>
      </c>
      <c r="E34" s="53">
        <v>3</v>
      </c>
      <c r="F34" s="53">
        <f t="shared" si="0"/>
        <v>3.6979946391404381E-2</v>
      </c>
      <c r="G34" s="53">
        <v>86.1</v>
      </c>
      <c r="H34" s="53">
        <f t="shared" si="1"/>
        <v>86.1</v>
      </c>
      <c r="I34" s="53">
        <v>6325</v>
      </c>
      <c r="J34" s="53">
        <f t="shared" si="2"/>
        <v>77.966053641877565</v>
      </c>
      <c r="K34" s="53">
        <v>7014.84</v>
      </c>
      <c r="L34" s="53">
        <f t="shared" si="3"/>
        <v>86.469469048093046</v>
      </c>
      <c r="M34" s="53">
        <v>3</v>
      </c>
      <c r="N34" s="53">
        <f t="shared" si="4"/>
        <v>417.69082717110575</v>
      </c>
      <c r="O34" s="53">
        <v>247981.5</v>
      </c>
      <c r="P34" s="53">
        <f t="shared" si="5"/>
        <v>3056.7808586866818</v>
      </c>
      <c r="Q34" s="53">
        <v>5187.66</v>
      </c>
      <c r="R34" s="53">
        <f t="shared" si="6"/>
        <v>7.2227933216081945</v>
      </c>
      <c r="S34" s="53">
        <v>0.83</v>
      </c>
      <c r="T34" s="53">
        <f t="shared" si="7"/>
        <v>0.83</v>
      </c>
      <c r="U34" s="53">
        <v>8</v>
      </c>
      <c r="V34" s="53">
        <f t="shared" si="8"/>
        <v>9.8613190377078344E-2</v>
      </c>
      <c r="W34" s="53">
        <v>1613.77</v>
      </c>
      <c r="X34" s="53">
        <f t="shared" si="9"/>
        <v>2.2468564205463841</v>
      </c>
      <c r="Y34" s="53">
        <v>72</v>
      </c>
      <c r="Z34" s="53">
        <f t="shared" si="10"/>
        <v>0.10024579852106538</v>
      </c>
      <c r="AA34" s="53">
        <v>2320.67</v>
      </c>
      <c r="AB34" s="53">
        <f t="shared" si="11"/>
        <v>28.606084064046801</v>
      </c>
      <c r="AC34" s="53">
        <v>18</v>
      </c>
      <c r="AD34" s="53">
        <f t="shared" si="12"/>
        <v>2.5061449630266346E-2</v>
      </c>
      <c r="AE34" s="53">
        <v>1701073153</v>
      </c>
      <c r="AF34" s="53">
        <f t="shared" si="13"/>
        <v>1701073153</v>
      </c>
      <c r="AG34" s="53">
        <v>1160678415</v>
      </c>
      <c r="AH34" s="53">
        <f t="shared" si="14"/>
        <v>1160678415</v>
      </c>
      <c r="AI34" s="53">
        <v>47595469</v>
      </c>
      <c r="AJ34" s="53">
        <f t="shared" si="15"/>
        <v>5.8669263069791633</v>
      </c>
      <c r="AK34" s="53">
        <v>45685.33</v>
      </c>
      <c r="AL34" s="53">
        <f t="shared" si="16"/>
        <v>563.14701809120606</v>
      </c>
      <c r="AM34" s="53">
        <v>208.8</v>
      </c>
      <c r="AN34" s="53">
        <f t="shared" si="17"/>
        <v>2.5738042688417448</v>
      </c>
      <c r="AO34" s="53">
        <v>290</v>
      </c>
      <c r="AP34" s="53">
        <f t="shared" si="18"/>
        <v>3.57472815116909</v>
      </c>
      <c r="AQ34" s="53">
        <v>33</v>
      </c>
      <c r="AR34" s="53">
        <f t="shared" si="19"/>
        <v>0.40677941030544817</v>
      </c>
      <c r="AS34" s="53">
        <v>19</v>
      </c>
      <c r="AT34" s="53">
        <f t="shared" si="20"/>
        <v>0.23420632714556108</v>
      </c>
      <c r="AU34" s="53">
        <v>96.4</v>
      </c>
      <c r="AV34" s="53">
        <f t="shared" si="21"/>
        <v>1.188288944043794</v>
      </c>
      <c r="AW34" s="53">
        <v>195</v>
      </c>
      <c r="AX34" s="53">
        <f t="shared" si="22"/>
        <v>2.4036965154412848</v>
      </c>
      <c r="AY34" s="53">
        <v>114</v>
      </c>
      <c r="AZ34" s="53">
        <f t="shared" si="23"/>
        <v>1.4052379628733664</v>
      </c>
      <c r="BA34" s="53">
        <v>4570.8</v>
      </c>
      <c r="BB34" s="53">
        <f t="shared" si="24"/>
        <v>6.3639374427789672</v>
      </c>
      <c r="BC34" s="53">
        <v>1028.4000000000001</v>
      </c>
      <c r="BD34" s="53">
        <f t="shared" si="25"/>
        <v>1.4318441555425505</v>
      </c>
      <c r="BE34" s="53">
        <v>1725</v>
      </c>
      <c r="BF34" s="53">
        <f t="shared" si="26"/>
        <v>2.401722256233858</v>
      </c>
      <c r="BG34" s="53">
        <v>31806.57</v>
      </c>
      <c r="BH34" s="53">
        <f t="shared" si="27"/>
        <v>392.0684178314836</v>
      </c>
      <c r="BI34" s="53">
        <v>42958.05</v>
      </c>
      <c r="BJ34" s="53">
        <f t="shared" si="28"/>
        <v>59.810611460525735</v>
      </c>
      <c r="BK34" s="53">
        <v>0.69599999999999995</v>
      </c>
      <c r="BL34" s="53">
        <f t="shared" si="29"/>
        <v>9.6904271903696521E-4</v>
      </c>
      <c r="BM34" s="53">
        <v>0.84210526299999999</v>
      </c>
      <c r="BN34" s="53">
        <f t="shared" si="30"/>
        <v>1.1724654795587052E-3</v>
      </c>
      <c r="BO34" s="53">
        <v>6</v>
      </c>
      <c r="BP34" s="53">
        <f t="shared" si="31"/>
        <v>8.3538165434221146E-3</v>
      </c>
      <c r="BQ34" s="53">
        <v>3754.9633333333331</v>
      </c>
      <c r="BR34" s="53">
        <f t="shared" si="32"/>
        <v>5.2280458023239076</v>
      </c>
      <c r="BS34" s="53">
        <v>1131169</v>
      </c>
      <c r="BT34" s="53">
        <f t="shared" si="33"/>
        <v>13943.522993206167</v>
      </c>
      <c r="BU34" s="53">
        <v>50</v>
      </c>
      <c r="BV34" s="53">
        <f t="shared" si="34"/>
        <v>6.9615137861850959E-2</v>
      </c>
      <c r="BW34" s="53">
        <v>0.57659569099999997</v>
      </c>
      <c r="BX34" s="53">
        <f t="shared" si="35"/>
        <v>8.0279577039028425E-4</v>
      </c>
      <c r="BY34" s="53">
        <v>3</v>
      </c>
      <c r="BZ34" s="53">
        <f t="shared" si="36"/>
        <v>3</v>
      </c>
      <c r="CA34" s="53">
        <v>1</v>
      </c>
      <c r="CB34" s="53">
        <f t="shared" si="37"/>
        <v>1</v>
      </c>
      <c r="CC34" s="53">
        <v>0</v>
      </c>
      <c r="CD34" s="53">
        <f t="shared" si="38"/>
        <v>0</v>
      </c>
      <c r="CE34" s="53">
        <v>0</v>
      </c>
      <c r="CF34" s="53">
        <f t="shared" si="39"/>
        <v>0</v>
      </c>
      <c r="CG34" s="53">
        <v>4</v>
      </c>
      <c r="CH34" s="53">
        <f t="shared" si="40"/>
        <v>4</v>
      </c>
      <c r="CI34" s="53">
        <v>221904</v>
      </c>
      <c r="CJ34" s="53">
        <f t="shared" si="41"/>
        <v>308.95755104192347</v>
      </c>
      <c r="CK34" s="53">
        <v>0.06</v>
      </c>
      <c r="CL34" s="53">
        <f t="shared" si="42"/>
        <v>0.06</v>
      </c>
    </row>
    <row r="35" spans="1:90" ht="11.25" customHeight="1" x14ac:dyDescent="0.2">
      <c r="A35" s="50" t="s">
        <v>280</v>
      </c>
      <c r="B35" s="51">
        <v>2097175</v>
      </c>
      <c r="C35" s="51"/>
      <c r="D35" s="51">
        <v>395.2407</v>
      </c>
      <c r="E35" s="51">
        <v>1</v>
      </c>
      <c r="F35" s="51">
        <f t="shared" si="0"/>
        <v>4.7683192866594344E-2</v>
      </c>
      <c r="G35" s="51">
        <v>98.694999999999993</v>
      </c>
      <c r="H35" s="51">
        <f t="shared" si="1"/>
        <v>98.694999999999993</v>
      </c>
      <c r="I35" s="51">
        <v>10039</v>
      </c>
      <c r="J35" s="51">
        <f t="shared" si="2"/>
        <v>478.69157318774069</v>
      </c>
      <c r="K35" s="51">
        <v>463.69</v>
      </c>
      <c r="L35" s="51">
        <f t="shared" si="3"/>
        <v>22.110219700311131</v>
      </c>
      <c r="M35" s="51">
        <v>1</v>
      </c>
      <c r="N35" s="51">
        <f t="shared" si="4"/>
        <v>253.01038076291229</v>
      </c>
      <c r="O35" s="51">
        <v>644178.33333333337</v>
      </c>
      <c r="P35" s="51">
        <f t="shared" si="5"/>
        <v>30716.479708814637</v>
      </c>
      <c r="Q35" s="51">
        <v>85</v>
      </c>
      <c r="R35" s="51">
        <f t="shared" si="6"/>
        <v>0.21505882364847548</v>
      </c>
      <c r="S35" s="51">
        <v>10.89</v>
      </c>
      <c r="T35" s="51">
        <f t="shared" si="7"/>
        <v>10.89</v>
      </c>
      <c r="U35" s="51">
        <v>0</v>
      </c>
      <c r="V35" s="51">
        <f t="shared" si="8"/>
        <v>0</v>
      </c>
      <c r="W35" s="51">
        <v>669</v>
      </c>
      <c r="X35" s="51">
        <f t="shared" si="9"/>
        <v>1.6926394473038835</v>
      </c>
      <c r="Y35" s="51">
        <v>1175</v>
      </c>
      <c r="Z35" s="51">
        <f t="shared" si="10"/>
        <v>2.9728719739642195</v>
      </c>
      <c r="AA35" s="51">
        <v>0</v>
      </c>
      <c r="AB35" s="51">
        <f t="shared" si="11"/>
        <v>0</v>
      </c>
      <c r="AC35" s="51">
        <v>5</v>
      </c>
      <c r="AD35" s="51">
        <f t="shared" si="12"/>
        <v>1.2650519038145616E-2</v>
      </c>
      <c r="AE35" s="51"/>
      <c r="AF35" s="51">
        <f t="shared" si="13"/>
        <v>0</v>
      </c>
      <c r="AG35" s="51"/>
      <c r="AH35" s="51">
        <f t="shared" si="14"/>
        <v>0</v>
      </c>
      <c r="AI35" s="51">
        <v>109353577</v>
      </c>
      <c r="AJ35" s="51">
        <f t="shared" si="15"/>
        <v>52.143277027429754</v>
      </c>
      <c r="AK35" s="51">
        <v>31131.33</v>
      </c>
      <c r="AL35" s="51">
        <f t="shared" si="16"/>
        <v>1484.4412125835947</v>
      </c>
      <c r="AM35" s="51"/>
      <c r="AN35" s="51">
        <f t="shared" si="17"/>
        <v>0</v>
      </c>
      <c r="AO35" s="51">
        <v>11</v>
      </c>
      <c r="AP35" s="51">
        <f t="shared" si="18"/>
        <v>0.52451512153253788</v>
      </c>
      <c r="AQ35" s="51">
        <v>8</v>
      </c>
      <c r="AR35" s="51">
        <f t="shared" si="19"/>
        <v>0.38146554293275475</v>
      </c>
      <c r="AS35" s="51">
        <v>9</v>
      </c>
      <c r="AT35" s="51">
        <f t="shared" si="20"/>
        <v>0.42914873579934909</v>
      </c>
      <c r="AU35" s="51">
        <v>91</v>
      </c>
      <c r="AV35" s="51">
        <f t="shared" si="21"/>
        <v>4.3391705508600857</v>
      </c>
      <c r="AW35" s="51">
        <v>426</v>
      </c>
      <c r="AX35" s="51">
        <f t="shared" si="22"/>
        <v>20.313040161169191</v>
      </c>
      <c r="AY35" s="51">
        <v>4</v>
      </c>
      <c r="AZ35" s="51">
        <f t="shared" si="23"/>
        <v>0.19073277146637738</v>
      </c>
      <c r="BA35" s="51">
        <v>7098.8</v>
      </c>
      <c r="BB35" s="51">
        <f t="shared" si="24"/>
        <v>17.96070090959762</v>
      </c>
      <c r="BC35" s="51">
        <v>1278</v>
      </c>
      <c r="BD35" s="51">
        <f t="shared" si="25"/>
        <v>3.2334726661500195</v>
      </c>
      <c r="BE35" s="51">
        <v>672</v>
      </c>
      <c r="BF35" s="51">
        <f t="shared" si="26"/>
        <v>1.7002297587267707</v>
      </c>
      <c r="BG35" s="51">
        <v>3124.36</v>
      </c>
      <c r="BH35" s="51">
        <f t="shared" si="27"/>
        <v>148.97946046467271</v>
      </c>
      <c r="BI35" s="51">
        <v>37338.1</v>
      </c>
      <c r="BJ35" s="51">
        <f t="shared" si="28"/>
        <v>94.469268979636965</v>
      </c>
      <c r="BK35" s="51">
        <v>1</v>
      </c>
      <c r="BL35" s="51">
        <f t="shared" si="29"/>
        <v>2.530103807629123E-3</v>
      </c>
      <c r="BM35" s="51">
        <v>0.78378378400000004</v>
      </c>
      <c r="BN35" s="51">
        <f t="shared" si="30"/>
        <v>1.9830543362563623E-3</v>
      </c>
      <c r="BO35" s="51">
        <v>2</v>
      </c>
      <c r="BP35" s="51">
        <f t="shared" si="31"/>
        <v>5.060207615258246E-3</v>
      </c>
      <c r="BQ35" s="51">
        <v>1378.0833333333333</v>
      </c>
      <c r="BR35" s="51">
        <f t="shared" si="32"/>
        <v>3.4866938888969008</v>
      </c>
      <c r="BS35" s="51">
        <v>962380</v>
      </c>
      <c r="BT35" s="51">
        <f t="shared" si="33"/>
        <v>45889.351150953065</v>
      </c>
      <c r="BU35" s="51">
        <v>8</v>
      </c>
      <c r="BV35" s="51">
        <f t="shared" si="34"/>
        <v>2.0240830461032984E-2</v>
      </c>
      <c r="BW35" s="51">
        <v>0.54928781100000001</v>
      </c>
      <c r="BX35" s="51">
        <f t="shared" si="35"/>
        <v>1.3897551820953662E-3</v>
      </c>
      <c r="BY35" s="51">
        <v>1</v>
      </c>
      <c r="BZ35" s="51">
        <f t="shared" si="36"/>
        <v>1</v>
      </c>
      <c r="CA35" s="51">
        <v>1</v>
      </c>
      <c r="CB35" s="51">
        <f t="shared" si="37"/>
        <v>1</v>
      </c>
      <c r="CC35" s="51">
        <v>0</v>
      </c>
      <c r="CD35" s="51">
        <f t="shared" si="38"/>
        <v>0</v>
      </c>
      <c r="CE35" s="51">
        <v>0</v>
      </c>
      <c r="CF35" s="51">
        <f t="shared" si="39"/>
        <v>0</v>
      </c>
      <c r="CG35" s="51">
        <v>4</v>
      </c>
      <c r="CH35" s="51">
        <f t="shared" si="40"/>
        <v>4</v>
      </c>
      <c r="CI35" s="51">
        <v>99406</v>
      </c>
      <c r="CJ35" s="51">
        <f t="shared" si="41"/>
        <v>251.50749910118063</v>
      </c>
      <c r="CK35" s="51">
        <v>0.39</v>
      </c>
      <c r="CL35" s="51">
        <f t="shared" si="42"/>
        <v>0.39</v>
      </c>
    </row>
    <row r="36" spans="1:90" ht="11.25" customHeight="1" x14ac:dyDescent="0.2">
      <c r="A36" s="52" t="s">
        <v>281</v>
      </c>
      <c r="B36" s="53">
        <v>1579209</v>
      </c>
      <c r="C36" s="53"/>
      <c r="D36" s="53">
        <v>752.75413000000003</v>
      </c>
      <c r="E36" s="53">
        <v>1</v>
      </c>
      <c r="F36" s="53">
        <f t="shared" si="0"/>
        <v>6.3322840738622946E-2</v>
      </c>
      <c r="G36" s="53">
        <v>96.699999999999989</v>
      </c>
      <c r="H36" s="53">
        <f t="shared" si="1"/>
        <v>96.699999999999989</v>
      </c>
      <c r="I36" s="53">
        <v>2509</v>
      </c>
      <c r="J36" s="53">
        <f t="shared" si="2"/>
        <v>158.87700741320498</v>
      </c>
      <c r="K36" s="53">
        <v>2047.57</v>
      </c>
      <c r="L36" s="53">
        <f t="shared" si="3"/>
        <v>129.65794901118218</v>
      </c>
      <c r="M36" s="53">
        <v>4</v>
      </c>
      <c r="N36" s="53">
        <f t="shared" si="4"/>
        <v>531.38200649925363</v>
      </c>
      <c r="O36" s="53">
        <v>761881</v>
      </c>
      <c r="P36" s="53">
        <f t="shared" si="5"/>
        <v>48244.469224782784</v>
      </c>
      <c r="Q36" s="53">
        <v>28562.52</v>
      </c>
      <c r="R36" s="53">
        <f t="shared" si="6"/>
        <v>37.944022970687655</v>
      </c>
      <c r="S36" s="53">
        <v>0.96</v>
      </c>
      <c r="T36" s="53">
        <f t="shared" si="7"/>
        <v>0.96</v>
      </c>
      <c r="U36" s="53">
        <v>0</v>
      </c>
      <c r="V36" s="53">
        <f t="shared" si="8"/>
        <v>0</v>
      </c>
      <c r="W36" s="53">
        <v>2521</v>
      </c>
      <c r="X36" s="53">
        <f t="shared" si="9"/>
        <v>3.3490350959615456</v>
      </c>
      <c r="Y36" s="53">
        <v>2000</v>
      </c>
      <c r="Z36" s="53">
        <f t="shared" si="10"/>
        <v>2.6569100324962678</v>
      </c>
      <c r="AA36" s="53">
        <v>0</v>
      </c>
      <c r="AB36" s="53">
        <f t="shared" si="11"/>
        <v>0</v>
      </c>
      <c r="AC36" s="53">
        <v>9</v>
      </c>
      <c r="AD36" s="53">
        <f t="shared" si="12"/>
        <v>1.1956095146233206E-2</v>
      </c>
      <c r="AE36" s="53"/>
      <c r="AF36" s="53">
        <f t="shared" si="13"/>
        <v>0</v>
      </c>
      <c r="AG36" s="53"/>
      <c r="AH36" s="53">
        <f t="shared" si="14"/>
        <v>0</v>
      </c>
      <c r="AI36" s="53">
        <v>44444291</v>
      </c>
      <c r="AJ36" s="53">
        <f t="shared" si="15"/>
        <v>28.143387607340131</v>
      </c>
      <c r="AK36" s="53">
        <v>17396.330000000002</v>
      </c>
      <c r="AL36" s="53">
        <f t="shared" si="16"/>
        <v>1101.5850340265285</v>
      </c>
      <c r="AM36" s="53"/>
      <c r="AN36" s="53">
        <f t="shared" si="17"/>
        <v>0</v>
      </c>
      <c r="AO36" s="53">
        <v>7</v>
      </c>
      <c r="AP36" s="53">
        <f t="shared" si="18"/>
        <v>0.44325988517036063</v>
      </c>
      <c r="AQ36" s="53">
        <v>12</v>
      </c>
      <c r="AR36" s="53">
        <f t="shared" si="19"/>
        <v>0.75987408886347529</v>
      </c>
      <c r="AS36" s="53">
        <v>7</v>
      </c>
      <c r="AT36" s="53">
        <f t="shared" si="20"/>
        <v>0.44325988517036063</v>
      </c>
      <c r="AU36" s="53">
        <v>46.4</v>
      </c>
      <c r="AV36" s="53">
        <f t="shared" si="21"/>
        <v>2.9381798102721044</v>
      </c>
      <c r="AW36" s="53">
        <v>36</v>
      </c>
      <c r="AX36" s="53">
        <f t="shared" si="22"/>
        <v>2.279622266590426</v>
      </c>
      <c r="AY36" s="53">
        <v>6</v>
      </c>
      <c r="AZ36" s="53">
        <f t="shared" si="23"/>
        <v>0.37993704443173765</v>
      </c>
      <c r="BA36" s="53">
        <v>10038</v>
      </c>
      <c r="BB36" s="53">
        <f t="shared" si="24"/>
        <v>13.335031453098768</v>
      </c>
      <c r="BC36" s="53">
        <v>1877.8</v>
      </c>
      <c r="BD36" s="53">
        <f t="shared" si="25"/>
        <v>2.4945728295107461</v>
      </c>
      <c r="BE36" s="53">
        <v>193</v>
      </c>
      <c r="BF36" s="53">
        <f t="shared" si="26"/>
        <v>0.25639181813588985</v>
      </c>
      <c r="BG36" s="53">
        <v>10.08</v>
      </c>
      <c r="BH36" s="53">
        <f t="shared" si="27"/>
        <v>0.63829423464531931</v>
      </c>
      <c r="BI36" s="53">
        <v>26015.59</v>
      </c>
      <c r="BJ36" s="53">
        <f t="shared" si="28"/>
        <v>34.560541036154795</v>
      </c>
      <c r="BK36" s="53">
        <v>0.5</v>
      </c>
      <c r="BL36" s="53">
        <f t="shared" si="29"/>
        <v>6.64227508124067E-4</v>
      </c>
      <c r="BM36" s="53">
        <v>0.88157894699999995</v>
      </c>
      <c r="BN36" s="53">
        <f t="shared" si="30"/>
        <v>1.1711379743608978E-3</v>
      </c>
      <c r="BO36" s="53">
        <v>1</v>
      </c>
      <c r="BP36" s="53">
        <f t="shared" si="31"/>
        <v>1.328455016248134E-3</v>
      </c>
      <c r="BQ36" s="53">
        <v>5238.4566666666669</v>
      </c>
      <c r="BR36" s="53">
        <f t="shared" si="32"/>
        <v>6.9590540362318132</v>
      </c>
      <c r="BS36" s="53">
        <v>251000</v>
      </c>
      <c r="BT36" s="53">
        <f t="shared" si="33"/>
        <v>15894.033025394358</v>
      </c>
      <c r="BU36" s="53">
        <v>5</v>
      </c>
      <c r="BV36" s="53">
        <f t="shared" si="34"/>
        <v>6.64227508124067E-3</v>
      </c>
      <c r="BW36" s="53">
        <v>0.26779126800000003</v>
      </c>
      <c r="BX36" s="53">
        <f t="shared" si="35"/>
        <v>3.5574865328204844E-4</v>
      </c>
      <c r="BY36" s="53">
        <v>0</v>
      </c>
      <c r="BZ36" s="53">
        <f t="shared" si="36"/>
        <v>0</v>
      </c>
      <c r="CA36" s="53">
        <v>0</v>
      </c>
      <c r="CB36" s="53">
        <f t="shared" si="37"/>
        <v>0</v>
      </c>
      <c r="CC36" s="53">
        <v>0</v>
      </c>
      <c r="CD36" s="53">
        <f t="shared" si="38"/>
        <v>0</v>
      </c>
      <c r="CE36" s="53">
        <v>0</v>
      </c>
      <c r="CF36" s="53">
        <f t="shared" si="39"/>
        <v>0</v>
      </c>
      <c r="CG36" s="53">
        <v>2</v>
      </c>
      <c r="CH36" s="53">
        <f t="shared" si="40"/>
        <v>2</v>
      </c>
      <c r="CI36" s="53">
        <v>524962</v>
      </c>
      <c r="CJ36" s="53">
        <f t="shared" si="41"/>
        <v>697.38840223965292</v>
      </c>
      <c r="CK36" s="53">
        <v>0.43</v>
      </c>
      <c r="CL36" s="53">
        <f t="shared" si="42"/>
        <v>0.43</v>
      </c>
    </row>
    <row r="37" spans="1:90" ht="11.25" customHeight="1" x14ac:dyDescent="0.2">
      <c r="A37" s="54"/>
      <c r="B37" s="2"/>
      <c r="C37" s="2"/>
      <c r="D37" s="2"/>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row>
    <row r="38" spans="1:90" ht="11.25" customHeight="1" x14ac:dyDescent="0.2">
      <c r="A38" s="54"/>
      <c r="B38" s="2"/>
      <c r="C38" s="2"/>
      <c r="D38" s="2"/>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row>
    <row r="39" spans="1:90" ht="11.25" customHeight="1" x14ac:dyDescent="0.2">
      <c r="A39" s="54"/>
      <c r="B39" s="2"/>
      <c r="C39" s="2"/>
      <c r="D39" s="2"/>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row>
    <row r="40" spans="1:90" ht="11.25" customHeight="1" x14ac:dyDescent="0.2">
      <c r="A40" s="54"/>
      <c r="B40" s="2"/>
      <c r="C40" s="2"/>
      <c r="D40" s="2"/>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row>
    <row r="41" spans="1:90" ht="11.25" customHeight="1" x14ac:dyDescent="0.2">
      <c r="A41" s="54"/>
      <c r="B41" s="2"/>
      <c r="C41" s="2"/>
      <c r="D41" s="2"/>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row>
    <row r="42" spans="1:90" ht="11.25" customHeight="1" x14ac:dyDescent="0.2">
      <c r="A42" s="54"/>
      <c r="B42" s="2"/>
      <c r="C42" s="2"/>
      <c r="D42" s="2"/>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row>
    <row r="43" spans="1:90" ht="11.25" customHeight="1" x14ac:dyDescent="0.2">
      <c r="A43" s="54"/>
      <c r="B43" s="2"/>
      <c r="C43" s="2"/>
      <c r="D43" s="2"/>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row>
    <row r="44" spans="1:90" ht="11.25" customHeight="1" x14ac:dyDescent="0.2">
      <c r="A44" s="54"/>
      <c r="B44" s="2"/>
      <c r="C44" s="2"/>
      <c r="D44" s="2"/>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row>
    <row r="45" spans="1:90" ht="11.25" customHeight="1" x14ac:dyDescent="0.2">
      <c r="A45" s="54"/>
      <c r="B45" s="2"/>
      <c r="C45" s="2"/>
      <c r="D45" s="2"/>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row>
    <row r="46" spans="1:90" ht="11.25" customHeight="1" x14ac:dyDescent="0.2">
      <c r="A46" s="54"/>
      <c r="B46" s="2"/>
      <c r="C46" s="2"/>
      <c r="D46" s="2"/>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row>
    <row r="47" spans="1:90" ht="11.25" customHeight="1" x14ac:dyDescent="0.2">
      <c r="A47" s="54"/>
      <c r="B47" s="2"/>
      <c r="C47" s="2"/>
      <c r="D47" s="2"/>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row>
    <row r="48" spans="1:90" ht="11.25" customHeight="1" x14ac:dyDescent="0.2">
      <c r="A48" s="54"/>
      <c r="B48" s="2"/>
      <c r="C48" s="2"/>
      <c r="D48" s="2"/>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row>
    <row r="49" spans="1:90" ht="11.25" customHeight="1" x14ac:dyDescent="0.2">
      <c r="A49" s="54"/>
      <c r="B49" s="2"/>
      <c r="C49" s="2"/>
      <c r="D49" s="2"/>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row>
    <row r="50" spans="1:90" ht="11.25" customHeight="1" x14ac:dyDescent="0.2">
      <c r="A50" s="54"/>
      <c r="B50" s="2"/>
      <c r="C50" s="2"/>
      <c r="D50" s="2"/>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row>
    <row r="51" spans="1:90" ht="11.25" customHeight="1" x14ac:dyDescent="0.2">
      <c r="A51" s="54"/>
      <c r="B51" s="2"/>
      <c r="C51" s="2"/>
      <c r="D51" s="2"/>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row>
    <row r="52" spans="1:90" ht="11.25" customHeight="1" x14ac:dyDescent="0.2">
      <c r="A52" s="54"/>
      <c r="B52" s="2"/>
      <c r="C52" s="2"/>
      <c r="D52" s="2"/>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row>
    <row r="53" spans="1:90" ht="11.25" customHeight="1" x14ac:dyDescent="0.2">
      <c r="A53" s="54"/>
      <c r="B53" s="2"/>
      <c r="C53" s="2"/>
      <c r="D53" s="2"/>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row>
    <row r="54" spans="1:90" ht="11.25" customHeight="1" x14ac:dyDescent="0.2">
      <c r="A54" s="54"/>
      <c r="B54" s="2"/>
      <c r="C54" s="2"/>
      <c r="D54" s="2"/>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row>
    <row r="55" spans="1:90" ht="11.25" customHeight="1" x14ac:dyDescent="0.2">
      <c r="A55" s="54"/>
      <c r="B55" s="2"/>
      <c r="C55" s="2"/>
      <c r="D55" s="2"/>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row>
    <row r="56" spans="1:90" ht="11.25" customHeight="1" x14ac:dyDescent="0.2">
      <c r="A56" s="54"/>
      <c r="B56" s="2"/>
      <c r="C56" s="2"/>
      <c r="D56" s="2"/>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row>
    <row r="57" spans="1:90" ht="11.25" customHeight="1" x14ac:dyDescent="0.2">
      <c r="A57" s="54"/>
      <c r="B57" s="2"/>
      <c r="C57" s="2"/>
      <c r="D57" s="2"/>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row>
    <row r="58" spans="1:90" ht="11.25" customHeight="1" x14ac:dyDescent="0.2">
      <c r="A58" s="54"/>
      <c r="B58" s="2"/>
      <c r="C58" s="2"/>
      <c r="D58" s="2"/>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row>
    <row r="59" spans="1:90" ht="11.25" customHeight="1" x14ac:dyDescent="0.2">
      <c r="A59" s="54"/>
      <c r="B59" s="2"/>
      <c r="C59" s="2"/>
      <c r="D59" s="2"/>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row>
    <row r="60" spans="1:90" ht="11.25" customHeight="1" x14ac:dyDescent="0.2">
      <c r="A60" s="54"/>
      <c r="B60" s="2"/>
      <c r="C60" s="2"/>
      <c r="D60" s="2"/>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row>
    <row r="61" spans="1:90" ht="11.25" customHeight="1" x14ac:dyDescent="0.2">
      <c r="A61" s="54"/>
      <c r="B61" s="2"/>
      <c r="C61" s="2"/>
      <c r="D61" s="2"/>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row>
    <row r="62" spans="1:90" ht="11.25" customHeight="1" x14ac:dyDescent="0.2">
      <c r="A62" s="54"/>
      <c r="B62" s="2"/>
      <c r="C62" s="2"/>
      <c r="D62" s="2"/>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row>
    <row r="63" spans="1:90" ht="11.25" customHeight="1" x14ac:dyDescent="0.2">
      <c r="A63" s="54"/>
      <c r="B63" s="2"/>
      <c r="C63" s="2"/>
      <c r="D63" s="2"/>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row>
    <row r="64" spans="1:90" ht="11.25" customHeight="1" x14ac:dyDescent="0.2">
      <c r="A64" s="54"/>
      <c r="B64" s="2"/>
      <c r="C64" s="2"/>
      <c r="D64" s="2"/>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row>
    <row r="65" spans="1:90" ht="11.25" customHeight="1" x14ac:dyDescent="0.2">
      <c r="A65" s="54"/>
      <c r="B65" s="2"/>
      <c r="C65" s="2"/>
      <c r="D65" s="2"/>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row>
    <row r="66" spans="1:90" ht="11.25" customHeight="1" x14ac:dyDescent="0.2">
      <c r="A66" s="54"/>
      <c r="B66" s="2"/>
      <c r="C66" s="2"/>
      <c r="D66" s="2"/>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row>
    <row r="67" spans="1:90" ht="11.25" customHeight="1" x14ac:dyDescent="0.2">
      <c r="A67" s="54"/>
      <c r="B67" s="2"/>
      <c r="C67" s="2"/>
      <c r="D67" s="2"/>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row>
    <row r="68" spans="1:90" ht="11.25" customHeight="1" x14ac:dyDescent="0.2">
      <c r="A68" s="54"/>
      <c r="B68" s="2"/>
      <c r="C68" s="2"/>
      <c r="D68" s="2"/>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row>
    <row r="69" spans="1:90" ht="11.25" customHeight="1" x14ac:dyDescent="0.2">
      <c r="A69" s="54"/>
      <c r="B69" s="2"/>
      <c r="C69" s="2"/>
      <c r="D69" s="2"/>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row>
    <row r="70" spans="1:90" ht="11.25" customHeight="1" x14ac:dyDescent="0.2">
      <c r="A70" s="54"/>
      <c r="B70" s="2"/>
      <c r="C70" s="2"/>
      <c r="D70" s="2"/>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row>
    <row r="71" spans="1:90" ht="11.25" customHeight="1" x14ac:dyDescent="0.2">
      <c r="A71" s="54"/>
      <c r="B71" s="2"/>
      <c r="C71" s="2"/>
      <c r="D71" s="2"/>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row>
    <row r="72" spans="1:90" ht="11.25" customHeight="1" x14ac:dyDescent="0.2">
      <c r="A72" s="54"/>
      <c r="B72" s="2"/>
      <c r="C72" s="2"/>
      <c r="D72" s="2"/>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row>
    <row r="73" spans="1:90" ht="11.25" customHeight="1" x14ac:dyDescent="0.2">
      <c r="A73" s="54"/>
      <c r="B73" s="2"/>
      <c r="C73" s="2"/>
      <c r="D73" s="2"/>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row>
    <row r="74" spans="1:90" ht="11.25" customHeight="1" x14ac:dyDescent="0.2">
      <c r="A74" s="54"/>
      <c r="B74" s="2"/>
      <c r="C74" s="2"/>
      <c r="D74" s="2"/>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row>
    <row r="75" spans="1:90" ht="11.25" customHeight="1" x14ac:dyDescent="0.2">
      <c r="A75" s="54"/>
      <c r="B75" s="2"/>
      <c r="C75" s="2"/>
      <c r="D75" s="2"/>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row>
    <row r="76" spans="1:90" ht="11.25" customHeight="1" x14ac:dyDescent="0.2">
      <c r="A76" s="54"/>
      <c r="B76" s="2"/>
      <c r="C76" s="2"/>
      <c r="D76" s="2"/>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row>
    <row r="77" spans="1:90" ht="11.25" customHeight="1" x14ac:dyDescent="0.2">
      <c r="A77" s="54"/>
      <c r="B77" s="2"/>
      <c r="C77" s="2"/>
      <c r="D77" s="2"/>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row>
    <row r="78" spans="1:90" ht="11.25" customHeight="1" x14ac:dyDescent="0.2">
      <c r="A78" s="54"/>
      <c r="B78" s="2"/>
      <c r="C78" s="2"/>
      <c r="D78" s="2"/>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row>
    <row r="79" spans="1:90" ht="11.25" customHeight="1" x14ac:dyDescent="0.2">
      <c r="A79" s="54"/>
      <c r="B79" s="2"/>
      <c r="C79" s="2"/>
      <c r="D79" s="2"/>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row>
    <row r="80" spans="1:90" ht="11.25" customHeight="1" x14ac:dyDescent="0.2">
      <c r="A80" s="54"/>
      <c r="B80" s="2"/>
      <c r="C80" s="2"/>
      <c r="D80" s="2"/>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row>
    <row r="81" spans="1:90" ht="11.25" customHeight="1" x14ac:dyDescent="0.2">
      <c r="A81" s="54"/>
      <c r="B81" s="2"/>
      <c r="C81" s="2"/>
      <c r="D81" s="2"/>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row>
    <row r="82" spans="1:90" ht="11.25" customHeight="1" x14ac:dyDescent="0.2">
      <c r="A82" s="54"/>
      <c r="B82" s="2"/>
      <c r="C82" s="2"/>
      <c r="D82" s="2"/>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c r="CA82" s="55"/>
      <c r="CB82" s="55"/>
      <c r="CC82" s="55"/>
      <c r="CD82" s="55"/>
      <c r="CE82" s="55"/>
      <c r="CF82" s="55"/>
      <c r="CG82" s="55"/>
      <c r="CH82" s="55"/>
      <c r="CI82" s="55"/>
      <c r="CJ82" s="55"/>
      <c r="CK82" s="55"/>
      <c r="CL82" s="55"/>
    </row>
    <row r="83" spans="1:90" ht="11.25" customHeight="1" x14ac:dyDescent="0.2">
      <c r="A83" s="54"/>
      <c r="B83" s="2"/>
      <c r="C83" s="2"/>
      <c r="D83" s="2"/>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row>
    <row r="84" spans="1:90" ht="11.25" customHeight="1" x14ac:dyDescent="0.2">
      <c r="A84" s="54"/>
      <c r="B84" s="2"/>
      <c r="C84" s="2"/>
      <c r="D84" s="2"/>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row>
    <row r="85" spans="1:90" ht="11.25" customHeight="1" x14ac:dyDescent="0.2">
      <c r="A85" s="54"/>
      <c r="B85" s="2"/>
      <c r="C85" s="2"/>
      <c r="D85" s="2"/>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row>
    <row r="86" spans="1:90" ht="11.25" customHeight="1" x14ac:dyDescent="0.2">
      <c r="A86" s="54"/>
      <c r="B86" s="2"/>
      <c r="C86" s="2"/>
      <c r="D86" s="2"/>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row>
    <row r="87" spans="1:90" ht="11.25" customHeight="1" x14ac:dyDescent="0.2">
      <c r="A87" s="54"/>
      <c r="B87" s="2"/>
      <c r="C87" s="2"/>
      <c r="D87" s="2"/>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row>
    <row r="88" spans="1:90" ht="11.25" customHeight="1" x14ac:dyDescent="0.2">
      <c r="A88" s="54"/>
      <c r="B88" s="2"/>
      <c r="C88" s="2"/>
      <c r="D88" s="2"/>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row>
    <row r="89" spans="1:90" ht="11.25" customHeight="1" x14ac:dyDescent="0.2">
      <c r="A89" s="54"/>
      <c r="B89" s="2"/>
      <c r="C89" s="2"/>
      <c r="D89" s="2"/>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row>
    <row r="90" spans="1:90" ht="11.25" customHeight="1" x14ac:dyDescent="0.2">
      <c r="A90" s="54"/>
      <c r="B90" s="2"/>
      <c r="C90" s="2"/>
      <c r="D90" s="2"/>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row>
    <row r="91" spans="1:90" ht="11.25" customHeight="1" x14ac:dyDescent="0.2">
      <c r="A91" s="54"/>
      <c r="B91" s="2"/>
      <c r="C91" s="2"/>
      <c r="D91" s="2"/>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row>
    <row r="92" spans="1:90" ht="11.25" customHeight="1" x14ac:dyDescent="0.2">
      <c r="A92" s="54"/>
      <c r="B92" s="2"/>
      <c r="C92" s="2"/>
      <c r="D92" s="2"/>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row>
    <row r="93" spans="1:90" ht="11.25" customHeight="1" x14ac:dyDescent="0.2">
      <c r="A93" s="54"/>
      <c r="B93" s="2"/>
      <c r="C93" s="2"/>
      <c r="D93" s="2"/>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row>
    <row r="94" spans="1:90" ht="11.25" customHeight="1" x14ac:dyDescent="0.2">
      <c r="A94" s="54"/>
      <c r="B94" s="2"/>
      <c r="C94" s="2"/>
      <c r="D94" s="2"/>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row>
    <row r="95" spans="1:90" ht="11.25" customHeight="1" x14ac:dyDescent="0.2">
      <c r="A95" s="54"/>
      <c r="B95" s="2"/>
      <c r="C95" s="2"/>
      <c r="D95" s="2"/>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row>
    <row r="96" spans="1:90" ht="11.25" customHeight="1" x14ac:dyDescent="0.2">
      <c r="A96" s="54"/>
      <c r="B96" s="2"/>
      <c r="C96" s="2"/>
      <c r="D96" s="2"/>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row>
    <row r="97" spans="1:90" ht="11.25" customHeight="1" x14ac:dyDescent="0.2">
      <c r="A97" s="54"/>
      <c r="B97" s="2"/>
      <c r="C97" s="2"/>
      <c r="D97" s="2"/>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c r="CK97" s="55"/>
      <c r="CL97" s="55"/>
    </row>
    <row r="98" spans="1:90" ht="11.25" customHeight="1" x14ac:dyDescent="0.2">
      <c r="A98" s="54"/>
      <c r="B98" s="2"/>
      <c r="C98" s="2"/>
      <c r="D98" s="2"/>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row>
    <row r="99" spans="1:90" ht="11.25" customHeight="1" x14ac:dyDescent="0.2">
      <c r="A99" s="54"/>
      <c r="B99" s="2"/>
      <c r="C99" s="2"/>
      <c r="D99" s="2"/>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c r="CG99" s="55"/>
      <c r="CH99" s="55"/>
      <c r="CI99" s="55"/>
      <c r="CJ99" s="55"/>
      <c r="CK99" s="55"/>
      <c r="CL99" s="55"/>
    </row>
    <row r="100" spans="1:90" ht="11.25" customHeight="1" x14ac:dyDescent="0.2">
      <c r="A100" s="54"/>
      <c r="B100" s="2"/>
      <c r="C100" s="2"/>
      <c r="D100" s="2"/>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row>
    <row r="101" spans="1:90" ht="11.25" customHeight="1" x14ac:dyDescent="0.2">
      <c r="A101" s="54"/>
      <c r="B101" s="2"/>
      <c r="C101" s="2"/>
      <c r="D101" s="2"/>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c r="CG101" s="55"/>
      <c r="CH101" s="55"/>
      <c r="CI101" s="55"/>
      <c r="CJ101" s="55"/>
      <c r="CK101" s="55"/>
      <c r="CL101" s="55"/>
    </row>
    <row r="102" spans="1:90" ht="11.25" customHeight="1" x14ac:dyDescent="0.2">
      <c r="A102" s="54"/>
      <c r="B102" s="2"/>
      <c r="C102" s="2"/>
      <c r="D102" s="2"/>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row>
    <row r="103" spans="1:90" ht="11.25" customHeight="1" x14ac:dyDescent="0.2">
      <c r="A103" s="54"/>
      <c r="B103" s="2"/>
      <c r="C103" s="2"/>
      <c r="D103" s="2"/>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row>
    <row r="104" spans="1:90" ht="11.25" customHeight="1" x14ac:dyDescent="0.2">
      <c r="A104" s="54"/>
      <c r="B104" s="2"/>
      <c r="C104" s="2"/>
      <c r="D104" s="2"/>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row>
    <row r="105" spans="1:90" ht="11.25" customHeight="1" x14ac:dyDescent="0.2">
      <c r="A105" s="54"/>
      <c r="B105" s="2"/>
      <c r="C105" s="2"/>
      <c r="D105" s="2"/>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row>
    <row r="106" spans="1:90" ht="11.25" customHeight="1" x14ac:dyDescent="0.2">
      <c r="A106" s="54"/>
      <c r="B106" s="2"/>
      <c r="C106" s="2"/>
      <c r="D106" s="2"/>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row>
    <row r="107" spans="1:90" ht="11.25" customHeight="1" x14ac:dyDescent="0.2">
      <c r="A107" s="54"/>
      <c r="B107" s="2"/>
      <c r="C107" s="2"/>
      <c r="D107" s="2"/>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row>
    <row r="108" spans="1:90" ht="11.25" customHeight="1" x14ac:dyDescent="0.2">
      <c r="A108" s="54"/>
      <c r="B108" s="2"/>
      <c r="C108" s="2"/>
      <c r="D108" s="2"/>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row>
    <row r="109" spans="1:90" ht="11.25" customHeight="1" x14ac:dyDescent="0.2">
      <c r="A109" s="54"/>
      <c r="B109" s="2"/>
      <c r="C109" s="2"/>
      <c r="D109" s="2"/>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row>
    <row r="110" spans="1:90" ht="11.25" customHeight="1" x14ac:dyDescent="0.2">
      <c r="A110" s="54"/>
      <c r="B110" s="2"/>
      <c r="C110" s="2"/>
      <c r="D110" s="2"/>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row>
    <row r="111" spans="1:90" ht="11.25" customHeight="1" x14ac:dyDescent="0.2">
      <c r="A111" s="54"/>
      <c r="B111" s="2"/>
      <c r="C111" s="2"/>
      <c r="D111" s="2"/>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row>
    <row r="112" spans="1:90" ht="11.25" customHeight="1" x14ac:dyDescent="0.2">
      <c r="A112" s="54"/>
      <c r="B112" s="2"/>
      <c r="C112" s="2"/>
      <c r="D112" s="2"/>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row>
    <row r="113" spans="1:90" ht="11.25" customHeight="1" x14ac:dyDescent="0.2">
      <c r="A113" s="54"/>
      <c r="B113" s="2"/>
      <c r="C113" s="2"/>
      <c r="D113" s="2"/>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row>
    <row r="114" spans="1:90" ht="11.25" customHeight="1" x14ac:dyDescent="0.2">
      <c r="A114" s="54"/>
      <c r="B114" s="2"/>
      <c r="C114" s="2"/>
      <c r="D114" s="2"/>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row>
    <row r="115" spans="1:90" ht="11.25" customHeight="1" x14ac:dyDescent="0.2">
      <c r="A115" s="54"/>
      <c r="B115" s="2"/>
      <c r="C115" s="2"/>
      <c r="D115" s="2"/>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row>
    <row r="116" spans="1:90" ht="11.25" customHeight="1" x14ac:dyDescent="0.2">
      <c r="A116" s="54"/>
      <c r="B116" s="2"/>
      <c r="C116" s="2"/>
      <c r="D116" s="2"/>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row>
    <row r="117" spans="1:90" ht="11.25" customHeight="1" x14ac:dyDescent="0.2">
      <c r="A117" s="54"/>
      <c r="B117" s="2"/>
      <c r="C117" s="2"/>
      <c r="D117" s="2"/>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row>
    <row r="118" spans="1:90" ht="11.25" customHeight="1" x14ac:dyDescent="0.2">
      <c r="A118" s="54"/>
      <c r="B118" s="2"/>
      <c r="C118" s="2"/>
      <c r="D118" s="2"/>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row>
    <row r="119" spans="1:90" ht="11.25" customHeight="1" x14ac:dyDescent="0.2">
      <c r="A119" s="54"/>
      <c r="B119" s="2"/>
      <c r="C119" s="2"/>
      <c r="D119" s="2"/>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row>
    <row r="120" spans="1:90" ht="11.25" customHeight="1" x14ac:dyDescent="0.2">
      <c r="A120" s="54"/>
      <c r="B120" s="2"/>
      <c r="C120" s="2"/>
      <c r="D120" s="2"/>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row>
    <row r="121" spans="1:90" ht="11.25" customHeight="1" x14ac:dyDescent="0.2">
      <c r="A121" s="54"/>
      <c r="B121" s="2"/>
      <c r="C121" s="2"/>
      <c r="D121" s="2"/>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row>
    <row r="122" spans="1:90" ht="11.25" customHeight="1" x14ac:dyDescent="0.2">
      <c r="A122" s="54"/>
      <c r="B122" s="2"/>
      <c r="C122" s="2"/>
      <c r="D122" s="2"/>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row>
    <row r="123" spans="1:90" ht="11.25" customHeight="1" x14ac:dyDescent="0.2">
      <c r="A123" s="54"/>
      <c r="B123" s="2"/>
      <c r="C123" s="2"/>
      <c r="D123" s="2"/>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row>
    <row r="124" spans="1:90" ht="11.25" customHeight="1" x14ac:dyDescent="0.2">
      <c r="A124" s="54"/>
      <c r="B124" s="2"/>
      <c r="C124" s="2"/>
      <c r="D124" s="2"/>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row>
    <row r="125" spans="1:90" ht="11.25" customHeight="1" x14ac:dyDescent="0.2">
      <c r="A125" s="54"/>
      <c r="B125" s="2"/>
      <c r="C125" s="2"/>
      <c r="D125" s="2"/>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row>
    <row r="126" spans="1:90" ht="11.25" customHeight="1" x14ac:dyDescent="0.2">
      <c r="A126" s="54"/>
      <c r="B126" s="2"/>
      <c r="C126" s="2"/>
      <c r="D126" s="2"/>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row>
    <row r="127" spans="1:90" ht="11.25" customHeight="1" x14ac:dyDescent="0.2">
      <c r="A127" s="54"/>
      <c r="B127" s="2"/>
      <c r="C127" s="2"/>
      <c r="D127" s="2"/>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row>
    <row r="128" spans="1:90" ht="11.25" customHeight="1" x14ac:dyDescent="0.2">
      <c r="A128" s="54"/>
      <c r="B128" s="2"/>
      <c r="C128" s="2"/>
      <c r="D128" s="2"/>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row>
    <row r="129" spans="1:90" ht="11.25" customHeight="1" x14ac:dyDescent="0.2">
      <c r="A129" s="54"/>
      <c r="B129" s="2"/>
      <c r="C129" s="2"/>
      <c r="D129" s="2"/>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row>
    <row r="130" spans="1:90" ht="11.25" customHeight="1" x14ac:dyDescent="0.2">
      <c r="A130" s="54"/>
      <c r="B130" s="2"/>
      <c r="C130" s="2"/>
      <c r="D130" s="2"/>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row>
    <row r="131" spans="1:90" ht="11.25" customHeight="1" x14ac:dyDescent="0.2">
      <c r="A131" s="54"/>
      <c r="B131" s="2"/>
      <c r="C131" s="2"/>
      <c r="D131" s="2"/>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row>
    <row r="132" spans="1:90" ht="11.25" customHeight="1" x14ac:dyDescent="0.2">
      <c r="A132" s="54"/>
      <c r="B132" s="2"/>
      <c r="C132" s="2"/>
      <c r="D132" s="2"/>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row>
    <row r="133" spans="1:90" ht="11.25" customHeight="1" x14ac:dyDescent="0.2">
      <c r="A133" s="54"/>
      <c r="B133" s="2"/>
      <c r="C133" s="2"/>
      <c r="D133" s="2"/>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row>
    <row r="134" spans="1:90" ht="11.25" customHeight="1" x14ac:dyDescent="0.2">
      <c r="A134" s="54"/>
      <c r="B134" s="2"/>
      <c r="C134" s="2"/>
      <c r="D134" s="2"/>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row>
    <row r="135" spans="1:90" ht="11.25" customHeight="1" x14ac:dyDescent="0.2">
      <c r="A135" s="54"/>
      <c r="B135" s="2"/>
      <c r="C135" s="2"/>
      <c r="D135" s="2"/>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row>
    <row r="136" spans="1:90" ht="11.25" customHeight="1" x14ac:dyDescent="0.2">
      <c r="A136" s="54"/>
      <c r="B136" s="2"/>
      <c r="C136" s="2"/>
      <c r="D136" s="2"/>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row>
    <row r="137" spans="1:90" ht="11.25" customHeight="1" x14ac:dyDescent="0.2">
      <c r="A137" s="54"/>
      <c r="B137" s="2"/>
      <c r="C137" s="2"/>
      <c r="D137" s="2"/>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row>
    <row r="138" spans="1:90" ht="11.25" customHeight="1" x14ac:dyDescent="0.2">
      <c r="A138" s="54"/>
      <c r="B138" s="2"/>
      <c r="C138" s="2"/>
      <c r="D138" s="2"/>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row>
    <row r="139" spans="1:90" ht="11.25" customHeight="1" x14ac:dyDescent="0.2">
      <c r="A139" s="54"/>
      <c r="B139" s="2"/>
      <c r="C139" s="2"/>
      <c r="D139" s="2"/>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c r="CF139" s="55"/>
      <c r="CG139" s="55"/>
      <c r="CH139" s="55"/>
      <c r="CI139" s="55"/>
      <c r="CJ139" s="55"/>
      <c r="CK139" s="55"/>
      <c r="CL139" s="55"/>
    </row>
    <row r="140" spans="1:90" ht="11.25" customHeight="1" x14ac:dyDescent="0.2">
      <c r="A140" s="54"/>
      <c r="B140" s="2"/>
      <c r="C140" s="2"/>
      <c r="D140" s="2"/>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row>
    <row r="141" spans="1:90" ht="11.25" customHeight="1" x14ac:dyDescent="0.2">
      <c r="A141" s="54"/>
      <c r="B141" s="2"/>
      <c r="C141" s="2"/>
      <c r="D141" s="2"/>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row>
    <row r="142" spans="1:90" ht="11.25" customHeight="1" x14ac:dyDescent="0.2">
      <c r="A142" s="54"/>
      <c r="B142" s="2"/>
      <c r="C142" s="2"/>
      <c r="D142" s="2"/>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row>
    <row r="143" spans="1:90" ht="11.25" customHeight="1" x14ac:dyDescent="0.2">
      <c r="A143" s="54"/>
      <c r="B143" s="2"/>
      <c r="C143" s="2"/>
      <c r="D143" s="2"/>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row>
    <row r="144" spans="1:90" ht="11.25" customHeight="1" x14ac:dyDescent="0.2">
      <c r="A144" s="54"/>
      <c r="B144" s="2"/>
      <c r="C144" s="2"/>
      <c r="D144" s="2"/>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row>
    <row r="145" spans="1:90" ht="11.25" customHeight="1" x14ac:dyDescent="0.2">
      <c r="A145" s="54"/>
      <c r="B145" s="2"/>
      <c r="C145" s="2"/>
      <c r="D145" s="2"/>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c r="CG145" s="55"/>
      <c r="CH145" s="55"/>
      <c r="CI145" s="55"/>
      <c r="CJ145" s="55"/>
      <c r="CK145" s="55"/>
      <c r="CL145" s="55"/>
    </row>
    <row r="146" spans="1:90" ht="11.25" customHeight="1" x14ac:dyDescent="0.2">
      <c r="A146" s="54"/>
      <c r="B146" s="2"/>
      <c r="C146" s="2"/>
      <c r="D146" s="2"/>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row>
    <row r="147" spans="1:90" ht="11.25" customHeight="1" x14ac:dyDescent="0.2">
      <c r="A147" s="54"/>
      <c r="B147" s="2"/>
      <c r="C147" s="2"/>
      <c r="D147" s="2"/>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55"/>
      <c r="CH147" s="55"/>
      <c r="CI147" s="55"/>
      <c r="CJ147" s="55"/>
      <c r="CK147" s="55"/>
      <c r="CL147" s="55"/>
    </row>
    <row r="148" spans="1:90" ht="11.25" customHeight="1" x14ac:dyDescent="0.2">
      <c r="A148" s="54"/>
      <c r="B148" s="2"/>
      <c r="C148" s="2"/>
      <c r="D148" s="2"/>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row>
    <row r="149" spans="1:90" ht="11.25" customHeight="1" x14ac:dyDescent="0.2">
      <c r="A149" s="54"/>
      <c r="B149" s="2"/>
      <c r="C149" s="2"/>
      <c r="D149" s="2"/>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c r="CL149" s="55"/>
    </row>
    <row r="150" spans="1:90" ht="11.25" customHeight="1" x14ac:dyDescent="0.2">
      <c r="A150" s="54"/>
      <c r="B150" s="2"/>
      <c r="C150" s="2"/>
      <c r="D150" s="2"/>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row>
    <row r="151" spans="1:90" ht="11.25" customHeight="1" x14ac:dyDescent="0.2">
      <c r="A151" s="54"/>
      <c r="B151" s="2"/>
      <c r="C151" s="2"/>
      <c r="D151" s="2"/>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c r="CG151" s="55"/>
      <c r="CH151" s="55"/>
      <c r="CI151" s="55"/>
      <c r="CJ151" s="55"/>
      <c r="CK151" s="55"/>
      <c r="CL151" s="55"/>
    </row>
    <row r="152" spans="1:90" ht="11.25" customHeight="1" x14ac:dyDescent="0.2">
      <c r="A152" s="54"/>
      <c r="B152" s="2"/>
      <c r="C152" s="2"/>
      <c r="D152" s="2"/>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row>
    <row r="153" spans="1:90" ht="11.25" customHeight="1" x14ac:dyDescent="0.2">
      <c r="A153" s="54"/>
      <c r="B153" s="2"/>
      <c r="C153" s="2"/>
      <c r="D153" s="2"/>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row>
    <row r="154" spans="1:90" ht="11.25" customHeight="1" x14ac:dyDescent="0.2">
      <c r="A154" s="54"/>
      <c r="B154" s="2"/>
      <c r="C154" s="2"/>
      <c r="D154" s="2"/>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c r="CG154" s="55"/>
      <c r="CH154" s="55"/>
      <c r="CI154" s="55"/>
      <c r="CJ154" s="55"/>
      <c r="CK154" s="55"/>
      <c r="CL154" s="55"/>
    </row>
    <row r="155" spans="1:90" ht="11.25" customHeight="1" x14ac:dyDescent="0.2">
      <c r="A155" s="54"/>
      <c r="B155" s="2"/>
      <c r="C155" s="2"/>
      <c r="D155" s="2"/>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row>
    <row r="156" spans="1:90" ht="11.25" customHeight="1" x14ac:dyDescent="0.2">
      <c r="A156" s="54"/>
      <c r="B156" s="2"/>
      <c r="C156" s="2"/>
      <c r="D156" s="2"/>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row>
    <row r="157" spans="1:90" ht="11.25" customHeight="1" x14ac:dyDescent="0.2">
      <c r="A157" s="54"/>
      <c r="B157" s="2"/>
      <c r="C157" s="2"/>
      <c r="D157" s="2"/>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c r="CG157" s="55"/>
      <c r="CH157" s="55"/>
      <c r="CI157" s="55"/>
      <c r="CJ157" s="55"/>
      <c r="CK157" s="55"/>
      <c r="CL157" s="55"/>
    </row>
    <row r="158" spans="1:90" ht="11.25" customHeight="1" x14ac:dyDescent="0.2">
      <c r="A158" s="54"/>
      <c r="B158" s="2"/>
      <c r="C158" s="2"/>
      <c r="D158" s="2"/>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c r="CG158" s="55"/>
      <c r="CH158" s="55"/>
      <c r="CI158" s="55"/>
      <c r="CJ158" s="55"/>
      <c r="CK158" s="55"/>
      <c r="CL158" s="55"/>
    </row>
    <row r="159" spans="1:90" ht="11.25" customHeight="1" x14ac:dyDescent="0.2">
      <c r="A159" s="54"/>
      <c r="B159" s="2"/>
      <c r="C159" s="2"/>
      <c r="D159" s="2"/>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c r="CL159" s="55"/>
    </row>
    <row r="160" spans="1:90" ht="11.25" customHeight="1" x14ac:dyDescent="0.2">
      <c r="A160" s="54"/>
      <c r="B160" s="2"/>
      <c r="C160" s="2"/>
      <c r="D160" s="2"/>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c r="CG160" s="55"/>
      <c r="CH160" s="55"/>
      <c r="CI160" s="55"/>
      <c r="CJ160" s="55"/>
      <c r="CK160" s="55"/>
      <c r="CL160" s="55"/>
    </row>
    <row r="161" spans="1:90" ht="11.25" customHeight="1" x14ac:dyDescent="0.2">
      <c r="A161" s="54"/>
      <c r="B161" s="2"/>
      <c r="C161" s="2"/>
      <c r="D161" s="2"/>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c r="CL161" s="55"/>
    </row>
    <row r="162" spans="1:90" ht="11.25" customHeight="1" x14ac:dyDescent="0.2">
      <c r="A162" s="54"/>
      <c r="B162" s="2"/>
      <c r="C162" s="2"/>
      <c r="D162" s="2"/>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c r="CL162" s="55"/>
    </row>
    <row r="163" spans="1:90" ht="11.25" customHeight="1" x14ac:dyDescent="0.2">
      <c r="A163" s="54"/>
      <c r="B163" s="2"/>
      <c r="C163" s="2"/>
      <c r="D163" s="2"/>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c r="CG163" s="55"/>
      <c r="CH163" s="55"/>
      <c r="CI163" s="55"/>
      <c r="CJ163" s="55"/>
      <c r="CK163" s="55"/>
      <c r="CL163" s="55"/>
    </row>
    <row r="164" spans="1:90" ht="11.25" customHeight="1" x14ac:dyDescent="0.2">
      <c r="A164" s="54"/>
      <c r="B164" s="2"/>
      <c r="C164" s="2"/>
      <c r="D164" s="2"/>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c r="CG164" s="55"/>
      <c r="CH164" s="55"/>
      <c r="CI164" s="55"/>
      <c r="CJ164" s="55"/>
      <c r="CK164" s="55"/>
      <c r="CL164" s="55"/>
    </row>
    <row r="165" spans="1:90" ht="11.25" customHeight="1" x14ac:dyDescent="0.2">
      <c r="A165" s="54"/>
      <c r="B165" s="2"/>
      <c r="C165" s="2"/>
      <c r="D165" s="2"/>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c r="CG165" s="55"/>
      <c r="CH165" s="55"/>
      <c r="CI165" s="55"/>
      <c r="CJ165" s="55"/>
      <c r="CK165" s="55"/>
      <c r="CL165" s="55"/>
    </row>
    <row r="166" spans="1:90" ht="11.25" customHeight="1" x14ac:dyDescent="0.2">
      <c r="A166" s="54"/>
      <c r="B166" s="2"/>
      <c r="C166" s="2"/>
      <c r="D166" s="2"/>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row>
    <row r="167" spans="1:90" ht="11.25" customHeight="1" x14ac:dyDescent="0.2">
      <c r="A167" s="54"/>
      <c r="B167" s="2"/>
      <c r="C167" s="2"/>
      <c r="D167" s="2"/>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c r="CF167" s="55"/>
      <c r="CG167" s="55"/>
      <c r="CH167" s="55"/>
      <c r="CI167" s="55"/>
      <c r="CJ167" s="55"/>
      <c r="CK167" s="55"/>
      <c r="CL167" s="55"/>
    </row>
    <row r="168" spans="1:90" ht="11.25" customHeight="1" x14ac:dyDescent="0.2">
      <c r="A168" s="54"/>
      <c r="B168" s="2"/>
      <c r="C168" s="2"/>
      <c r="D168" s="2"/>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c r="CF168" s="55"/>
      <c r="CG168" s="55"/>
      <c r="CH168" s="55"/>
      <c r="CI168" s="55"/>
      <c r="CJ168" s="55"/>
      <c r="CK168" s="55"/>
      <c r="CL168" s="55"/>
    </row>
    <row r="169" spans="1:90" ht="11.25" customHeight="1" x14ac:dyDescent="0.2">
      <c r="A169" s="54"/>
      <c r="B169" s="2"/>
      <c r="C169" s="2"/>
      <c r="D169" s="2"/>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c r="CG169" s="55"/>
      <c r="CH169" s="55"/>
      <c r="CI169" s="55"/>
      <c r="CJ169" s="55"/>
      <c r="CK169" s="55"/>
      <c r="CL169" s="55"/>
    </row>
    <row r="170" spans="1:90" ht="11.25" customHeight="1" x14ac:dyDescent="0.2">
      <c r="A170" s="54"/>
      <c r="B170" s="2"/>
      <c r="C170" s="2"/>
      <c r="D170" s="2"/>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c r="CL170" s="55"/>
    </row>
    <row r="171" spans="1:90" ht="11.25" customHeight="1" x14ac:dyDescent="0.2">
      <c r="A171" s="54"/>
      <c r="B171" s="2"/>
      <c r="C171" s="2"/>
      <c r="D171" s="2"/>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c r="CL171" s="55"/>
    </row>
    <row r="172" spans="1:90" ht="11.25" customHeight="1" x14ac:dyDescent="0.2">
      <c r="A172" s="54"/>
      <c r="B172" s="2"/>
      <c r="C172" s="2"/>
      <c r="D172" s="2"/>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c r="CL172" s="55"/>
    </row>
    <row r="173" spans="1:90" ht="11.25" customHeight="1" x14ac:dyDescent="0.2">
      <c r="A173" s="54"/>
      <c r="B173" s="2"/>
      <c r="C173" s="2"/>
      <c r="D173" s="2"/>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row>
    <row r="174" spans="1:90" ht="11.25" customHeight="1" x14ac:dyDescent="0.2">
      <c r="A174" s="54"/>
      <c r="B174" s="2"/>
      <c r="C174" s="2"/>
      <c r="D174" s="2"/>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row>
    <row r="175" spans="1:90" ht="11.25" customHeight="1" x14ac:dyDescent="0.2">
      <c r="A175" s="54"/>
      <c r="B175" s="2"/>
      <c r="C175" s="2"/>
      <c r="D175" s="2"/>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c r="CG175" s="55"/>
      <c r="CH175" s="55"/>
      <c r="CI175" s="55"/>
      <c r="CJ175" s="55"/>
      <c r="CK175" s="55"/>
      <c r="CL175" s="55"/>
    </row>
    <row r="176" spans="1:90" ht="11.25" customHeight="1" x14ac:dyDescent="0.2">
      <c r="A176" s="54"/>
      <c r="B176" s="2"/>
      <c r="C176" s="2"/>
      <c r="D176" s="2"/>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row>
    <row r="177" spans="1:90" ht="11.25" customHeight="1" x14ac:dyDescent="0.2">
      <c r="A177" s="54"/>
      <c r="B177" s="2"/>
      <c r="C177" s="2"/>
      <c r="D177" s="2"/>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row>
    <row r="178" spans="1:90" ht="11.25" customHeight="1" x14ac:dyDescent="0.2">
      <c r="A178" s="54"/>
      <c r="B178" s="2"/>
      <c r="C178" s="2"/>
      <c r="D178" s="2"/>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row>
    <row r="179" spans="1:90" ht="11.25" customHeight="1" x14ac:dyDescent="0.2">
      <c r="A179" s="54"/>
      <c r="B179" s="2"/>
      <c r="C179" s="2"/>
      <c r="D179" s="2"/>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row>
    <row r="180" spans="1:90" ht="11.25" customHeight="1" x14ac:dyDescent="0.2">
      <c r="A180" s="54"/>
      <c r="B180" s="2"/>
      <c r="C180" s="2"/>
      <c r="D180" s="2"/>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row>
    <row r="181" spans="1:90" ht="11.25" customHeight="1" x14ac:dyDescent="0.2">
      <c r="A181" s="54"/>
      <c r="B181" s="2"/>
      <c r="C181" s="2"/>
      <c r="D181" s="2"/>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c r="CF181" s="55"/>
      <c r="CG181" s="55"/>
      <c r="CH181" s="55"/>
      <c r="CI181" s="55"/>
      <c r="CJ181" s="55"/>
      <c r="CK181" s="55"/>
      <c r="CL181" s="55"/>
    </row>
    <row r="182" spans="1:90" ht="11.25" customHeight="1" x14ac:dyDescent="0.2">
      <c r="A182" s="54"/>
      <c r="B182" s="2"/>
      <c r="C182" s="2"/>
      <c r="D182" s="2"/>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c r="CL182" s="55"/>
    </row>
    <row r="183" spans="1:90" ht="11.25" customHeight="1" x14ac:dyDescent="0.2">
      <c r="A183" s="54"/>
      <c r="B183" s="2"/>
      <c r="C183" s="2"/>
      <c r="D183" s="2"/>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CG183" s="55"/>
      <c r="CH183" s="55"/>
      <c r="CI183" s="55"/>
      <c r="CJ183" s="55"/>
      <c r="CK183" s="55"/>
      <c r="CL183" s="55"/>
    </row>
    <row r="184" spans="1:90" ht="11.25" customHeight="1" x14ac:dyDescent="0.2">
      <c r="A184" s="54"/>
      <c r="B184" s="2"/>
      <c r="C184" s="2"/>
      <c r="D184" s="2"/>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c r="CL184" s="55"/>
    </row>
    <row r="185" spans="1:90" ht="11.25" customHeight="1" x14ac:dyDescent="0.2">
      <c r="A185" s="54"/>
      <c r="B185" s="2"/>
      <c r="C185" s="2"/>
      <c r="D185" s="2"/>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c r="CF185" s="55"/>
      <c r="CG185" s="55"/>
      <c r="CH185" s="55"/>
      <c r="CI185" s="55"/>
      <c r="CJ185" s="55"/>
      <c r="CK185" s="55"/>
      <c r="CL185" s="55"/>
    </row>
    <row r="186" spans="1:90" ht="11.25" customHeight="1" x14ac:dyDescent="0.2">
      <c r="A186" s="54"/>
      <c r="B186" s="2"/>
      <c r="C186" s="2"/>
      <c r="D186" s="2"/>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row>
    <row r="187" spans="1:90" ht="11.25" customHeight="1" x14ac:dyDescent="0.2">
      <c r="A187" s="54"/>
      <c r="B187" s="2"/>
      <c r="C187" s="2"/>
      <c r="D187" s="2"/>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c r="CF187" s="55"/>
      <c r="CG187" s="55"/>
      <c r="CH187" s="55"/>
      <c r="CI187" s="55"/>
      <c r="CJ187" s="55"/>
      <c r="CK187" s="55"/>
      <c r="CL187" s="55"/>
    </row>
    <row r="188" spans="1:90" ht="11.25" customHeight="1" x14ac:dyDescent="0.2">
      <c r="A188" s="54"/>
      <c r="B188" s="2"/>
      <c r="C188" s="2"/>
      <c r="D188" s="2"/>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row>
    <row r="189" spans="1:90" ht="11.25" customHeight="1" x14ac:dyDescent="0.2">
      <c r="A189" s="54"/>
      <c r="B189" s="2"/>
      <c r="C189" s="2"/>
      <c r="D189" s="2"/>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c r="CF189" s="55"/>
      <c r="CG189" s="55"/>
      <c r="CH189" s="55"/>
      <c r="CI189" s="55"/>
      <c r="CJ189" s="55"/>
      <c r="CK189" s="55"/>
      <c r="CL189" s="55"/>
    </row>
    <row r="190" spans="1:90" ht="11.25" customHeight="1" x14ac:dyDescent="0.2">
      <c r="A190" s="54"/>
      <c r="B190" s="2"/>
      <c r="C190" s="2"/>
      <c r="D190" s="2"/>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c r="CL190" s="55"/>
    </row>
    <row r="191" spans="1:90" ht="11.25" customHeight="1" x14ac:dyDescent="0.2">
      <c r="A191" s="54"/>
      <c r="B191" s="2"/>
      <c r="C191" s="2"/>
      <c r="D191" s="2"/>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c r="CF191" s="55"/>
      <c r="CG191" s="55"/>
      <c r="CH191" s="55"/>
      <c r="CI191" s="55"/>
      <c r="CJ191" s="55"/>
      <c r="CK191" s="55"/>
      <c r="CL191" s="55"/>
    </row>
    <row r="192" spans="1:90" ht="11.25" customHeight="1" x14ac:dyDescent="0.2">
      <c r="A192" s="54"/>
      <c r="B192" s="2"/>
      <c r="C192" s="2"/>
      <c r="D192" s="2"/>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c r="CL192" s="55"/>
    </row>
    <row r="193" spans="1:90" ht="11.25" customHeight="1" x14ac:dyDescent="0.2">
      <c r="A193" s="54"/>
      <c r="B193" s="2"/>
      <c r="C193" s="2"/>
      <c r="D193" s="2"/>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c r="CG193" s="55"/>
      <c r="CH193" s="55"/>
      <c r="CI193" s="55"/>
      <c r="CJ193" s="55"/>
      <c r="CK193" s="55"/>
      <c r="CL193" s="55"/>
    </row>
    <row r="194" spans="1:90" ht="11.25" customHeight="1" x14ac:dyDescent="0.2">
      <c r="A194" s="54"/>
      <c r="B194" s="2"/>
      <c r="C194" s="2"/>
      <c r="D194" s="2"/>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c r="CG194" s="55"/>
      <c r="CH194" s="55"/>
      <c r="CI194" s="55"/>
      <c r="CJ194" s="55"/>
      <c r="CK194" s="55"/>
      <c r="CL194" s="55"/>
    </row>
    <row r="195" spans="1:90" ht="11.25" customHeight="1" x14ac:dyDescent="0.2">
      <c r="A195" s="54"/>
      <c r="B195" s="2"/>
      <c r="C195" s="2"/>
      <c r="D195" s="2"/>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c r="CL195" s="55"/>
    </row>
    <row r="196" spans="1:90" ht="11.25" customHeight="1" x14ac:dyDescent="0.2">
      <c r="A196" s="54"/>
      <c r="B196" s="2"/>
      <c r="C196" s="2"/>
      <c r="D196" s="2"/>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c r="CG196" s="55"/>
      <c r="CH196" s="55"/>
      <c r="CI196" s="55"/>
      <c r="CJ196" s="55"/>
      <c r="CK196" s="55"/>
      <c r="CL196" s="55"/>
    </row>
    <row r="197" spans="1:90" ht="11.25" customHeight="1" x14ac:dyDescent="0.2">
      <c r="A197" s="54"/>
      <c r="B197" s="2"/>
      <c r="C197" s="2"/>
      <c r="D197" s="2"/>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c r="CG197" s="55"/>
      <c r="CH197" s="55"/>
      <c r="CI197" s="55"/>
      <c r="CJ197" s="55"/>
      <c r="CK197" s="55"/>
      <c r="CL197" s="55"/>
    </row>
    <row r="198" spans="1:90" ht="11.25" customHeight="1" x14ac:dyDescent="0.2">
      <c r="A198" s="54"/>
      <c r="B198" s="2"/>
      <c r="C198" s="2"/>
      <c r="D198" s="2"/>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c r="BM198" s="55"/>
      <c r="BN198" s="55"/>
      <c r="BO198" s="55"/>
      <c r="BP198" s="55"/>
      <c r="BQ198" s="55"/>
      <c r="BR198" s="55"/>
      <c r="BS198" s="55"/>
      <c r="BT198" s="55"/>
      <c r="BU198" s="55"/>
      <c r="BV198" s="55"/>
      <c r="BW198" s="55"/>
      <c r="BX198" s="55"/>
      <c r="BY198" s="55"/>
      <c r="BZ198" s="55"/>
      <c r="CA198" s="55"/>
      <c r="CB198" s="55"/>
      <c r="CC198" s="55"/>
      <c r="CD198" s="55"/>
      <c r="CE198" s="55"/>
      <c r="CF198" s="55"/>
      <c r="CG198" s="55"/>
      <c r="CH198" s="55"/>
      <c r="CI198" s="55"/>
      <c r="CJ198" s="55"/>
      <c r="CK198" s="55"/>
      <c r="CL198" s="55"/>
    </row>
    <row r="199" spans="1:90" ht="11.25" customHeight="1" x14ac:dyDescent="0.2">
      <c r="A199" s="54"/>
      <c r="B199" s="2"/>
      <c r="C199" s="2"/>
      <c r="D199" s="2"/>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c r="CG199" s="55"/>
      <c r="CH199" s="55"/>
      <c r="CI199" s="55"/>
      <c r="CJ199" s="55"/>
      <c r="CK199" s="55"/>
      <c r="CL199" s="55"/>
    </row>
    <row r="200" spans="1:90" ht="11.25" customHeight="1" x14ac:dyDescent="0.2">
      <c r="A200" s="54"/>
      <c r="B200" s="2"/>
      <c r="C200" s="2"/>
      <c r="D200" s="2"/>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c r="CG200" s="55"/>
      <c r="CH200" s="55"/>
      <c r="CI200" s="55"/>
      <c r="CJ200" s="55"/>
      <c r="CK200" s="55"/>
      <c r="CL200" s="55"/>
    </row>
    <row r="201" spans="1:90" ht="11.25" customHeight="1" x14ac:dyDescent="0.2">
      <c r="A201" s="54"/>
      <c r="B201" s="2"/>
      <c r="C201" s="2"/>
      <c r="D201" s="2"/>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c r="BX201" s="55"/>
      <c r="BY201" s="55"/>
      <c r="BZ201" s="55"/>
      <c r="CA201" s="55"/>
      <c r="CB201" s="55"/>
      <c r="CC201" s="55"/>
      <c r="CD201" s="55"/>
      <c r="CE201" s="55"/>
      <c r="CF201" s="55"/>
      <c r="CG201" s="55"/>
      <c r="CH201" s="55"/>
      <c r="CI201" s="55"/>
      <c r="CJ201" s="55"/>
      <c r="CK201" s="55"/>
      <c r="CL201" s="55"/>
    </row>
    <row r="202" spans="1:90" ht="11.25" customHeight="1" x14ac:dyDescent="0.2">
      <c r="A202" s="54"/>
      <c r="B202" s="2"/>
      <c r="C202" s="2"/>
      <c r="D202" s="2"/>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c r="CG202" s="55"/>
      <c r="CH202" s="55"/>
      <c r="CI202" s="55"/>
      <c r="CJ202" s="55"/>
      <c r="CK202" s="55"/>
      <c r="CL202" s="55"/>
    </row>
    <row r="203" spans="1:90" ht="11.25" customHeight="1" x14ac:dyDescent="0.2">
      <c r="A203" s="54"/>
      <c r="B203" s="2"/>
      <c r="C203" s="2"/>
      <c r="D203" s="2"/>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55"/>
      <c r="CB203" s="55"/>
      <c r="CC203" s="55"/>
      <c r="CD203" s="55"/>
      <c r="CE203" s="55"/>
      <c r="CF203" s="55"/>
      <c r="CG203" s="55"/>
      <c r="CH203" s="55"/>
      <c r="CI203" s="55"/>
      <c r="CJ203" s="55"/>
      <c r="CK203" s="55"/>
      <c r="CL203" s="55"/>
    </row>
    <row r="204" spans="1:90" ht="11.25" customHeight="1" x14ac:dyDescent="0.2">
      <c r="A204" s="54"/>
      <c r="B204" s="2"/>
      <c r="C204" s="2"/>
      <c r="D204" s="2"/>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c r="BX204" s="55"/>
      <c r="BY204" s="55"/>
      <c r="BZ204" s="55"/>
      <c r="CA204" s="55"/>
      <c r="CB204" s="55"/>
      <c r="CC204" s="55"/>
      <c r="CD204" s="55"/>
      <c r="CE204" s="55"/>
      <c r="CF204" s="55"/>
      <c r="CG204" s="55"/>
      <c r="CH204" s="55"/>
      <c r="CI204" s="55"/>
      <c r="CJ204" s="55"/>
      <c r="CK204" s="55"/>
      <c r="CL204" s="55"/>
    </row>
    <row r="205" spans="1:90" ht="11.25" customHeight="1" x14ac:dyDescent="0.2">
      <c r="A205" s="54"/>
      <c r="B205" s="2"/>
      <c r="C205" s="2"/>
      <c r="D205" s="2"/>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c r="CG205" s="55"/>
      <c r="CH205" s="55"/>
      <c r="CI205" s="55"/>
      <c r="CJ205" s="55"/>
      <c r="CK205" s="55"/>
      <c r="CL205" s="55"/>
    </row>
    <row r="206" spans="1:90" ht="11.25" customHeight="1" x14ac:dyDescent="0.2">
      <c r="A206" s="54"/>
      <c r="B206" s="2"/>
      <c r="C206" s="2"/>
      <c r="D206" s="2"/>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c r="CL206" s="55"/>
    </row>
    <row r="207" spans="1:90" ht="11.25" customHeight="1" x14ac:dyDescent="0.2">
      <c r="A207" s="54"/>
      <c r="B207" s="2"/>
      <c r="C207" s="2"/>
      <c r="D207" s="2"/>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55"/>
      <c r="CB207" s="55"/>
      <c r="CC207" s="55"/>
      <c r="CD207" s="55"/>
      <c r="CE207" s="55"/>
      <c r="CF207" s="55"/>
      <c r="CG207" s="55"/>
      <c r="CH207" s="55"/>
      <c r="CI207" s="55"/>
      <c r="CJ207" s="55"/>
      <c r="CK207" s="55"/>
      <c r="CL207" s="55"/>
    </row>
    <row r="208" spans="1:90" ht="11.25" customHeight="1" x14ac:dyDescent="0.2">
      <c r="A208" s="54"/>
      <c r="B208" s="2"/>
      <c r="C208" s="2"/>
      <c r="D208" s="2"/>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c r="CG208" s="55"/>
      <c r="CH208" s="55"/>
      <c r="CI208" s="55"/>
      <c r="CJ208" s="55"/>
      <c r="CK208" s="55"/>
      <c r="CL208" s="55"/>
    </row>
    <row r="209" spans="1:90" ht="11.25" customHeight="1" x14ac:dyDescent="0.2">
      <c r="A209" s="54"/>
      <c r="B209" s="2"/>
      <c r="C209" s="2"/>
      <c r="D209" s="2"/>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c r="BN209" s="55"/>
      <c r="BO209" s="55"/>
      <c r="BP209" s="55"/>
      <c r="BQ209" s="55"/>
      <c r="BR209" s="55"/>
      <c r="BS209" s="55"/>
      <c r="BT209" s="55"/>
      <c r="BU209" s="55"/>
      <c r="BV209" s="55"/>
      <c r="BW209" s="55"/>
      <c r="BX209" s="55"/>
      <c r="BY209" s="55"/>
      <c r="BZ209" s="55"/>
      <c r="CA209" s="55"/>
      <c r="CB209" s="55"/>
      <c r="CC209" s="55"/>
      <c r="CD209" s="55"/>
      <c r="CE209" s="55"/>
      <c r="CF209" s="55"/>
      <c r="CG209" s="55"/>
      <c r="CH209" s="55"/>
      <c r="CI209" s="55"/>
      <c r="CJ209" s="55"/>
      <c r="CK209" s="55"/>
      <c r="CL209" s="55"/>
    </row>
    <row r="210" spans="1:90" ht="11.25" customHeight="1" x14ac:dyDescent="0.2">
      <c r="A210" s="54"/>
      <c r="B210" s="2"/>
      <c r="C210" s="2"/>
      <c r="D210" s="2"/>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c r="CL210" s="55"/>
    </row>
    <row r="211" spans="1:90" ht="11.25" customHeight="1" x14ac:dyDescent="0.2">
      <c r="A211" s="54"/>
      <c r="B211" s="2"/>
      <c r="C211" s="2"/>
      <c r="D211" s="2"/>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c r="BN211" s="55"/>
      <c r="BO211" s="55"/>
      <c r="BP211" s="55"/>
      <c r="BQ211" s="55"/>
      <c r="BR211" s="55"/>
      <c r="BS211" s="55"/>
      <c r="BT211" s="55"/>
      <c r="BU211" s="55"/>
      <c r="BV211" s="55"/>
      <c r="BW211" s="55"/>
      <c r="BX211" s="55"/>
      <c r="BY211" s="55"/>
      <c r="BZ211" s="55"/>
      <c r="CA211" s="55"/>
      <c r="CB211" s="55"/>
      <c r="CC211" s="55"/>
      <c r="CD211" s="55"/>
      <c r="CE211" s="55"/>
      <c r="CF211" s="55"/>
      <c r="CG211" s="55"/>
      <c r="CH211" s="55"/>
      <c r="CI211" s="55"/>
      <c r="CJ211" s="55"/>
      <c r="CK211" s="55"/>
      <c r="CL211" s="55"/>
    </row>
    <row r="212" spans="1:90" ht="11.25" customHeight="1" x14ac:dyDescent="0.2">
      <c r="A212" s="54"/>
      <c r="B212" s="2"/>
      <c r="C212" s="2"/>
      <c r="D212" s="2"/>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c r="BN212" s="55"/>
      <c r="BO212" s="55"/>
      <c r="BP212" s="55"/>
      <c r="BQ212" s="55"/>
      <c r="BR212" s="55"/>
      <c r="BS212" s="55"/>
      <c r="BT212" s="55"/>
      <c r="BU212" s="55"/>
      <c r="BV212" s="55"/>
      <c r="BW212" s="55"/>
      <c r="BX212" s="55"/>
      <c r="BY212" s="55"/>
      <c r="BZ212" s="55"/>
      <c r="CA212" s="55"/>
      <c r="CB212" s="55"/>
      <c r="CC212" s="55"/>
      <c r="CD212" s="55"/>
      <c r="CE212" s="55"/>
      <c r="CF212" s="55"/>
      <c r="CG212" s="55"/>
      <c r="CH212" s="55"/>
      <c r="CI212" s="55"/>
      <c r="CJ212" s="55"/>
      <c r="CK212" s="55"/>
      <c r="CL212" s="55"/>
    </row>
    <row r="213" spans="1:90" ht="11.25" customHeight="1" x14ac:dyDescent="0.2">
      <c r="A213" s="54"/>
      <c r="B213" s="2"/>
      <c r="C213" s="2"/>
      <c r="D213" s="2"/>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c r="BN213" s="55"/>
      <c r="BO213" s="55"/>
      <c r="BP213" s="55"/>
      <c r="BQ213" s="55"/>
      <c r="BR213" s="55"/>
      <c r="BS213" s="55"/>
      <c r="BT213" s="55"/>
      <c r="BU213" s="55"/>
      <c r="BV213" s="55"/>
      <c r="BW213" s="55"/>
      <c r="BX213" s="55"/>
      <c r="BY213" s="55"/>
      <c r="BZ213" s="55"/>
      <c r="CA213" s="55"/>
      <c r="CB213" s="55"/>
      <c r="CC213" s="55"/>
      <c r="CD213" s="55"/>
      <c r="CE213" s="55"/>
      <c r="CF213" s="55"/>
      <c r="CG213" s="55"/>
      <c r="CH213" s="55"/>
      <c r="CI213" s="55"/>
      <c r="CJ213" s="55"/>
      <c r="CK213" s="55"/>
      <c r="CL213" s="55"/>
    </row>
    <row r="214" spans="1:90" ht="11.25" customHeight="1" x14ac:dyDescent="0.2">
      <c r="A214" s="54"/>
      <c r="B214" s="2"/>
      <c r="C214" s="2"/>
      <c r="D214" s="2"/>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c r="BT214" s="55"/>
      <c r="BU214" s="55"/>
      <c r="BV214" s="55"/>
      <c r="BW214" s="55"/>
      <c r="BX214" s="55"/>
      <c r="BY214" s="55"/>
      <c r="BZ214" s="55"/>
      <c r="CA214" s="55"/>
      <c r="CB214" s="55"/>
      <c r="CC214" s="55"/>
      <c r="CD214" s="55"/>
      <c r="CE214" s="55"/>
      <c r="CF214" s="55"/>
      <c r="CG214" s="55"/>
      <c r="CH214" s="55"/>
      <c r="CI214" s="55"/>
      <c r="CJ214" s="55"/>
      <c r="CK214" s="55"/>
      <c r="CL214" s="55"/>
    </row>
    <row r="215" spans="1:90" ht="11.25" customHeight="1" x14ac:dyDescent="0.2">
      <c r="A215" s="54"/>
      <c r="B215" s="2"/>
      <c r="C215" s="2"/>
      <c r="D215" s="2"/>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55"/>
      <c r="CB215" s="55"/>
      <c r="CC215" s="55"/>
      <c r="CD215" s="55"/>
      <c r="CE215" s="55"/>
      <c r="CF215" s="55"/>
      <c r="CG215" s="55"/>
      <c r="CH215" s="55"/>
      <c r="CI215" s="55"/>
      <c r="CJ215" s="55"/>
      <c r="CK215" s="55"/>
      <c r="CL215" s="55"/>
    </row>
    <row r="216" spans="1:90" ht="11.25" customHeight="1" x14ac:dyDescent="0.2">
      <c r="A216" s="54"/>
      <c r="B216" s="2"/>
      <c r="C216" s="2"/>
      <c r="D216" s="2"/>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c r="CL216" s="55"/>
    </row>
    <row r="217" spans="1:90" ht="11.25" customHeight="1" x14ac:dyDescent="0.2">
      <c r="A217" s="54"/>
      <c r="B217" s="2"/>
      <c r="C217" s="2"/>
      <c r="D217" s="2"/>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row>
    <row r="218" spans="1:90" ht="11.25" customHeight="1" x14ac:dyDescent="0.2">
      <c r="A218" s="54"/>
      <c r="B218" s="2"/>
      <c r="C218" s="2"/>
      <c r="D218" s="2"/>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c r="CL218" s="55"/>
    </row>
    <row r="219" spans="1:90" ht="11.25" customHeight="1" x14ac:dyDescent="0.2">
      <c r="A219" s="54"/>
      <c r="B219" s="2"/>
      <c r="C219" s="2"/>
      <c r="D219" s="2"/>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row>
    <row r="220" spans="1:90" ht="11.25" customHeight="1" x14ac:dyDescent="0.2">
      <c r="A220" s="54"/>
      <c r="B220" s="2"/>
      <c r="C220" s="2"/>
      <c r="D220" s="2"/>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row>
    <row r="221" spans="1:90" ht="11.25" customHeight="1" x14ac:dyDescent="0.2">
      <c r="A221" s="54"/>
      <c r="B221" s="2"/>
      <c r="C221" s="2"/>
      <c r="D221" s="2"/>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row>
    <row r="222" spans="1:90" ht="11.25" customHeight="1" x14ac:dyDescent="0.2">
      <c r="A222" s="54"/>
      <c r="B222" s="2"/>
      <c r="C222" s="2"/>
      <c r="D222" s="2"/>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row>
    <row r="223" spans="1:90" ht="11.25" customHeight="1" x14ac:dyDescent="0.2">
      <c r="A223" s="54"/>
      <c r="B223" s="2"/>
      <c r="C223" s="2"/>
      <c r="D223" s="2"/>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55"/>
      <c r="CH223" s="55"/>
      <c r="CI223" s="55"/>
      <c r="CJ223" s="55"/>
      <c r="CK223" s="55"/>
      <c r="CL223" s="55"/>
    </row>
    <row r="224" spans="1:90" ht="11.25" customHeight="1" x14ac:dyDescent="0.2">
      <c r="A224" s="54"/>
      <c r="B224" s="2"/>
      <c r="C224" s="2"/>
      <c r="D224" s="2"/>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c r="CL224" s="55"/>
    </row>
    <row r="225" spans="1:90" ht="11.25" customHeight="1" x14ac:dyDescent="0.2">
      <c r="A225" s="54"/>
      <c r="B225" s="2"/>
      <c r="C225" s="2"/>
      <c r="D225" s="2"/>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55"/>
      <c r="CL225" s="55"/>
    </row>
    <row r="226" spans="1:90" ht="11.25" customHeight="1" x14ac:dyDescent="0.2">
      <c r="A226" s="54"/>
      <c r="B226" s="2"/>
      <c r="C226" s="2"/>
      <c r="D226" s="2"/>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row>
    <row r="227" spans="1:90" ht="11.25" customHeight="1" x14ac:dyDescent="0.2">
      <c r="A227" s="54"/>
      <c r="B227" s="2"/>
      <c r="C227" s="2"/>
      <c r="D227" s="2"/>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c r="BW227" s="55"/>
      <c r="BX227" s="55"/>
      <c r="BY227" s="55"/>
      <c r="BZ227" s="55"/>
      <c r="CA227" s="55"/>
      <c r="CB227" s="55"/>
      <c r="CC227" s="55"/>
      <c r="CD227" s="55"/>
      <c r="CE227" s="55"/>
      <c r="CF227" s="55"/>
      <c r="CG227" s="55"/>
      <c r="CH227" s="55"/>
      <c r="CI227" s="55"/>
      <c r="CJ227" s="55"/>
      <c r="CK227" s="55"/>
      <c r="CL227" s="55"/>
    </row>
    <row r="228" spans="1:90" ht="11.25" customHeight="1" x14ac:dyDescent="0.2">
      <c r="A228" s="54"/>
      <c r="B228" s="2"/>
      <c r="C228" s="2"/>
      <c r="D228" s="2"/>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c r="BN228" s="55"/>
      <c r="BO228" s="55"/>
      <c r="BP228" s="55"/>
      <c r="BQ228" s="55"/>
      <c r="BR228" s="55"/>
      <c r="BS228" s="55"/>
      <c r="BT228" s="55"/>
      <c r="BU228" s="55"/>
      <c r="BV228" s="55"/>
      <c r="BW228" s="55"/>
      <c r="BX228" s="55"/>
      <c r="BY228" s="55"/>
      <c r="BZ228" s="55"/>
      <c r="CA228" s="55"/>
      <c r="CB228" s="55"/>
      <c r="CC228" s="55"/>
      <c r="CD228" s="55"/>
      <c r="CE228" s="55"/>
      <c r="CF228" s="55"/>
      <c r="CG228" s="55"/>
      <c r="CH228" s="55"/>
      <c r="CI228" s="55"/>
      <c r="CJ228" s="55"/>
      <c r="CK228" s="55"/>
      <c r="CL228" s="55"/>
    </row>
    <row r="229" spans="1:90" ht="11.25" customHeight="1" x14ac:dyDescent="0.2">
      <c r="A229" s="54"/>
      <c r="B229" s="2"/>
      <c r="C229" s="2"/>
      <c r="D229" s="2"/>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c r="BN229" s="55"/>
      <c r="BO229" s="55"/>
      <c r="BP229" s="55"/>
      <c r="BQ229" s="55"/>
      <c r="BR229" s="55"/>
      <c r="BS229" s="55"/>
      <c r="BT229" s="55"/>
      <c r="BU229" s="55"/>
      <c r="BV229" s="55"/>
      <c r="BW229" s="55"/>
      <c r="BX229" s="55"/>
      <c r="BY229" s="55"/>
      <c r="BZ229" s="55"/>
      <c r="CA229" s="55"/>
      <c r="CB229" s="55"/>
      <c r="CC229" s="55"/>
      <c r="CD229" s="55"/>
      <c r="CE229" s="55"/>
      <c r="CF229" s="55"/>
      <c r="CG229" s="55"/>
      <c r="CH229" s="55"/>
      <c r="CI229" s="55"/>
      <c r="CJ229" s="55"/>
      <c r="CK229" s="55"/>
      <c r="CL229" s="55"/>
    </row>
    <row r="230" spans="1:90" ht="11.25" customHeight="1" x14ac:dyDescent="0.2">
      <c r="A230" s="54"/>
      <c r="B230" s="2"/>
      <c r="C230" s="2"/>
      <c r="D230" s="2"/>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c r="BN230" s="55"/>
      <c r="BO230" s="55"/>
      <c r="BP230" s="55"/>
      <c r="BQ230" s="55"/>
      <c r="BR230" s="55"/>
      <c r="BS230" s="55"/>
      <c r="BT230" s="55"/>
      <c r="BU230" s="55"/>
      <c r="BV230" s="55"/>
      <c r="BW230" s="55"/>
      <c r="BX230" s="55"/>
      <c r="BY230" s="55"/>
      <c r="BZ230" s="55"/>
      <c r="CA230" s="55"/>
      <c r="CB230" s="55"/>
      <c r="CC230" s="55"/>
      <c r="CD230" s="55"/>
      <c r="CE230" s="55"/>
      <c r="CF230" s="55"/>
      <c r="CG230" s="55"/>
      <c r="CH230" s="55"/>
      <c r="CI230" s="55"/>
      <c r="CJ230" s="55"/>
      <c r="CK230" s="55"/>
      <c r="CL230" s="55"/>
    </row>
    <row r="231" spans="1:90" ht="11.25" customHeight="1" x14ac:dyDescent="0.2">
      <c r="A231" s="54"/>
      <c r="B231" s="2"/>
      <c r="C231" s="2"/>
      <c r="D231" s="2"/>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c r="BN231" s="55"/>
      <c r="BO231" s="55"/>
      <c r="BP231" s="55"/>
      <c r="BQ231" s="55"/>
      <c r="BR231" s="55"/>
      <c r="BS231" s="55"/>
      <c r="BT231" s="55"/>
      <c r="BU231" s="55"/>
      <c r="BV231" s="55"/>
      <c r="BW231" s="55"/>
      <c r="BX231" s="55"/>
      <c r="BY231" s="55"/>
      <c r="BZ231" s="55"/>
      <c r="CA231" s="55"/>
      <c r="CB231" s="55"/>
      <c r="CC231" s="55"/>
      <c r="CD231" s="55"/>
      <c r="CE231" s="55"/>
      <c r="CF231" s="55"/>
      <c r="CG231" s="55"/>
      <c r="CH231" s="55"/>
      <c r="CI231" s="55"/>
      <c r="CJ231" s="55"/>
      <c r="CK231" s="55"/>
      <c r="CL231" s="55"/>
    </row>
    <row r="232" spans="1:90" ht="11.25" customHeight="1" x14ac:dyDescent="0.2">
      <c r="A232" s="54"/>
      <c r="B232" s="2"/>
      <c r="C232" s="2"/>
      <c r="D232" s="2"/>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c r="BN232" s="55"/>
      <c r="BO232" s="55"/>
      <c r="BP232" s="55"/>
      <c r="BQ232" s="55"/>
      <c r="BR232" s="55"/>
      <c r="BS232" s="55"/>
      <c r="BT232" s="55"/>
      <c r="BU232" s="55"/>
      <c r="BV232" s="55"/>
      <c r="BW232" s="55"/>
      <c r="BX232" s="55"/>
      <c r="BY232" s="55"/>
      <c r="BZ232" s="55"/>
      <c r="CA232" s="55"/>
      <c r="CB232" s="55"/>
      <c r="CC232" s="55"/>
      <c r="CD232" s="55"/>
      <c r="CE232" s="55"/>
      <c r="CF232" s="55"/>
      <c r="CG232" s="55"/>
      <c r="CH232" s="55"/>
      <c r="CI232" s="55"/>
      <c r="CJ232" s="55"/>
      <c r="CK232" s="55"/>
      <c r="CL232" s="55"/>
    </row>
    <row r="233" spans="1:90" ht="11.25" customHeight="1" x14ac:dyDescent="0.2">
      <c r="A233" s="54"/>
      <c r="B233" s="2"/>
      <c r="C233" s="2"/>
      <c r="D233" s="2"/>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c r="BM233" s="55"/>
      <c r="BN233" s="55"/>
      <c r="BO233" s="55"/>
      <c r="BP233" s="55"/>
      <c r="BQ233" s="55"/>
      <c r="BR233" s="55"/>
      <c r="BS233" s="55"/>
      <c r="BT233" s="55"/>
      <c r="BU233" s="55"/>
      <c r="BV233" s="55"/>
      <c r="BW233" s="55"/>
      <c r="BX233" s="55"/>
      <c r="BY233" s="55"/>
      <c r="BZ233" s="55"/>
      <c r="CA233" s="55"/>
      <c r="CB233" s="55"/>
      <c r="CC233" s="55"/>
      <c r="CD233" s="55"/>
      <c r="CE233" s="55"/>
      <c r="CF233" s="55"/>
      <c r="CG233" s="55"/>
      <c r="CH233" s="55"/>
      <c r="CI233" s="55"/>
      <c r="CJ233" s="55"/>
      <c r="CK233" s="55"/>
      <c r="CL233" s="55"/>
    </row>
    <row r="234" spans="1:90" ht="11.25" customHeight="1" x14ac:dyDescent="0.2">
      <c r="A234" s="54"/>
      <c r="B234" s="2"/>
      <c r="C234" s="2"/>
      <c r="D234" s="2"/>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c r="BT234" s="55"/>
      <c r="BU234" s="55"/>
      <c r="BV234" s="55"/>
      <c r="BW234" s="55"/>
      <c r="BX234" s="55"/>
      <c r="BY234" s="55"/>
      <c r="BZ234" s="55"/>
      <c r="CA234" s="55"/>
      <c r="CB234" s="55"/>
      <c r="CC234" s="55"/>
      <c r="CD234" s="55"/>
      <c r="CE234" s="55"/>
      <c r="CF234" s="55"/>
      <c r="CG234" s="55"/>
      <c r="CH234" s="55"/>
      <c r="CI234" s="55"/>
      <c r="CJ234" s="55"/>
      <c r="CK234" s="55"/>
      <c r="CL234" s="55"/>
    </row>
    <row r="235" spans="1:90" ht="11.25" customHeight="1" x14ac:dyDescent="0.2">
      <c r="A235" s="54"/>
      <c r="B235" s="2"/>
      <c r="C235" s="2"/>
      <c r="D235" s="2"/>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c r="BM235" s="55"/>
      <c r="BN235" s="55"/>
      <c r="BO235" s="55"/>
      <c r="BP235" s="55"/>
      <c r="BQ235" s="55"/>
      <c r="BR235" s="55"/>
      <c r="BS235" s="55"/>
      <c r="BT235" s="55"/>
      <c r="BU235" s="55"/>
      <c r="BV235" s="55"/>
      <c r="BW235" s="55"/>
      <c r="BX235" s="55"/>
      <c r="BY235" s="55"/>
      <c r="BZ235" s="55"/>
      <c r="CA235" s="55"/>
      <c r="CB235" s="55"/>
      <c r="CC235" s="55"/>
      <c r="CD235" s="55"/>
      <c r="CE235" s="55"/>
      <c r="CF235" s="55"/>
      <c r="CG235" s="55"/>
      <c r="CH235" s="55"/>
      <c r="CI235" s="55"/>
      <c r="CJ235" s="55"/>
      <c r="CK235" s="55"/>
      <c r="CL235" s="55"/>
    </row>
    <row r="236" spans="1:90" ht="11.25" customHeight="1" x14ac:dyDescent="0.2">
      <c r="A236" s="54"/>
      <c r="B236" s="2"/>
      <c r="C236" s="2"/>
      <c r="D236" s="2"/>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c r="BN236" s="55"/>
      <c r="BO236" s="55"/>
      <c r="BP236" s="55"/>
      <c r="BQ236" s="55"/>
      <c r="BR236" s="55"/>
      <c r="BS236" s="55"/>
      <c r="BT236" s="55"/>
      <c r="BU236" s="55"/>
      <c r="BV236" s="55"/>
      <c r="BW236" s="55"/>
      <c r="BX236" s="55"/>
      <c r="BY236" s="55"/>
      <c r="BZ236" s="55"/>
      <c r="CA236" s="55"/>
      <c r="CB236" s="55"/>
      <c r="CC236" s="55"/>
      <c r="CD236" s="55"/>
      <c r="CE236" s="55"/>
      <c r="CF236" s="55"/>
      <c r="CG236" s="55"/>
      <c r="CH236" s="55"/>
      <c r="CI236" s="55"/>
      <c r="CJ236" s="55"/>
      <c r="CK236" s="55"/>
      <c r="CL236" s="55"/>
    </row>
    <row r="237" spans="1:90"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row>
    <row r="238" spans="1:90"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row>
    <row r="239" spans="1:90"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row>
    <row r="240" spans="1:90"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row>
    <row r="241" spans="1:90"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row>
    <row r="242" spans="1:90"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row>
    <row r="243" spans="1:90"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row>
    <row r="244" spans="1:90"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row>
    <row r="245" spans="1:90"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row>
    <row r="246" spans="1:90"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row>
    <row r="247" spans="1:90"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row>
    <row r="248" spans="1:90"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row>
    <row r="249" spans="1:90"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row>
    <row r="250" spans="1:90"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row>
    <row r="251" spans="1:90"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row>
    <row r="252" spans="1:90"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row>
    <row r="253" spans="1:90"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row>
    <row r="254" spans="1:90"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row>
    <row r="255" spans="1:90"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row>
    <row r="256" spans="1:90"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row>
    <row r="257" spans="1:90"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row>
    <row r="258" spans="1:90"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row>
    <row r="259" spans="1:90"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row>
    <row r="260" spans="1:90"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row>
    <row r="261" spans="1:90"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row>
    <row r="262" spans="1:90"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row>
    <row r="263" spans="1:90"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row>
    <row r="264" spans="1:90"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row>
    <row r="265" spans="1:90"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row>
    <row r="266" spans="1:90"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row>
    <row r="267" spans="1:90"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row>
    <row r="268" spans="1:90"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row>
    <row r="269" spans="1:90"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row>
    <row r="270" spans="1:90"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row>
    <row r="271" spans="1:90"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row>
    <row r="272" spans="1:90"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row>
    <row r="273" spans="1:90"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row>
    <row r="274" spans="1:90"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row>
    <row r="275" spans="1:90"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row>
    <row r="276" spans="1:90"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row>
    <row r="277" spans="1:90"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row>
    <row r="278" spans="1:90"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row>
    <row r="279" spans="1:90"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row>
    <row r="280" spans="1:90"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row>
    <row r="281" spans="1:90"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row>
    <row r="282" spans="1:90"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row>
    <row r="283" spans="1:90"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row>
    <row r="284" spans="1:90"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row>
    <row r="285" spans="1:90"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row>
    <row r="286" spans="1:90"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row>
    <row r="287" spans="1:90"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row>
    <row r="288" spans="1:90"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row>
    <row r="289" spans="1:90"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row>
    <row r="290" spans="1:90"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row>
    <row r="291" spans="1:90"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row>
    <row r="292" spans="1:90"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row>
    <row r="293" spans="1:90"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row>
    <row r="294" spans="1:90"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row>
    <row r="295" spans="1:90"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row>
    <row r="296" spans="1:90"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row>
    <row r="297" spans="1:90"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row>
    <row r="298" spans="1:90"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row>
    <row r="299" spans="1:90"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row>
    <row r="300" spans="1:90"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row>
    <row r="301" spans="1:90"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row>
    <row r="302" spans="1:90"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row>
    <row r="303" spans="1:90"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row>
    <row r="304" spans="1:90"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row>
    <row r="305" spans="1:90"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row>
    <row r="306" spans="1:90"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row>
    <row r="307" spans="1:90"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row>
    <row r="308" spans="1:90"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row>
    <row r="309" spans="1:90"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row>
    <row r="310" spans="1:90"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row>
    <row r="311" spans="1:90"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row>
    <row r="312" spans="1:90"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row>
    <row r="313" spans="1:90"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row>
    <row r="314" spans="1:90"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row>
    <row r="315" spans="1:90"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row>
    <row r="316" spans="1:90"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row>
    <row r="317" spans="1:90"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row>
    <row r="318" spans="1:90"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row>
    <row r="319" spans="1:90"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row>
    <row r="320" spans="1:90"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row>
    <row r="321" spans="1:90"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row>
    <row r="322" spans="1:90"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row>
    <row r="323" spans="1:90"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row>
    <row r="324" spans="1:90"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row>
    <row r="325" spans="1:90"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row>
    <row r="326" spans="1:90"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row>
    <row r="327" spans="1:90"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row>
    <row r="328" spans="1:90"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row>
    <row r="329" spans="1:90"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row>
    <row r="330" spans="1:90"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row>
    <row r="331" spans="1:90"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row>
    <row r="332" spans="1:90"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row>
    <row r="333" spans="1:90"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row>
    <row r="334" spans="1:90"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row>
    <row r="335" spans="1:90"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row>
    <row r="336" spans="1:90"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row>
    <row r="337" spans="1:90"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row>
    <row r="338" spans="1:90"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row>
    <row r="339" spans="1:90"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row>
    <row r="340" spans="1:90"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row>
    <row r="341" spans="1:90"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row>
    <row r="342" spans="1:90"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row>
    <row r="343" spans="1:90"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row>
    <row r="344" spans="1:90"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row>
    <row r="345" spans="1:90"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row>
    <row r="346" spans="1:90"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row>
    <row r="347" spans="1:90"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row>
    <row r="348" spans="1:90"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row>
    <row r="349" spans="1:90"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row>
    <row r="350" spans="1:90"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row>
    <row r="351" spans="1:90"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row>
    <row r="352" spans="1:90"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row>
    <row r="353" spans="1:90"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row>
    <row r="354" spans="1:90"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row>
    <row r="355" spans="1:90"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row>
    <row r="356" spans="1:90"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row>
    <row r="357" spans="1:90"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row>
    <row r="358" spans="1:90"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row>
    <row r="359" spans="1:90"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row>
    <row r="360" spans="1:90"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row>
    <row r="361" spans="1:90"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row>
    <row r="362" spans="1:90"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row>
    <row r="363" spans="1:90"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row>
    <row r="364" spans="1:90"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row>
    <row r="365" spans="1:90"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row>
    <row r="366" spans="1:90"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row>
    <row r="367" spans="1:90"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row>
    <row r="368" spans="1:90"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row>
    <row r="369" spans="1:90"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row>
    <row r="370" spans="1:90"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row>
    <row r="371" spans="1:90"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row>
    <row r="372" spans="1:90"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row>
    <row r="373" spans="1:90"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row>
    <row r="374" spans="1:90"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row>
    <row r="375" spans="1:90"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row>
    <row r="376" spans="1:90"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row>
    <row r="377" spans="1:90"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row>
    <row r="378" spans="1:90"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row>
    <row r="379" spans="1:90"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row>
    <row r="380" spans="1:90"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row>
    <row r="381" spans="1:90"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row>
    <row r="382" spans="1:90"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row>
    <row r="383" spans="1:90"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row>
    <row r="384" spans="1:90"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row>
    <row r="385" spans="1:90"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row>
    <row r="386" spans="1:90"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row>
    <row r="387" spans="1:90"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row>
    <row r="388" spans="1:90"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row>
    <row r="389" spans="1:90"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row>
    <row r="390" spans="1:90"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row>
    <row r="391" spans="1:90"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row>
    <row r="392" spans="1:90"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row>
    <row r="393" spans="1:90"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row>
    <row r="394" spans="1:90"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row>
    <row r="395" spans="1:90"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row>
    <row r="396" spans="1:90"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row>
    <row r="397" spans="1:90"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row>
    <row r="398" spans="1:90"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row>
    <row r="399" spans="1:90"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row>
    <row r="400" spans="1:90"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row>
    <row r="401" spans="1:90"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row>
    <row r="402" spans="1:90"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row>
    <row r="403" spans="1:90"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row>
    <row r="404" spans="1:90"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row>
    <row r="405" spans="1:90"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row>
    <row r="406" spans="1:90"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row>
    <row r="407" spans="1:90"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row>
    <row r="408" spans="1:90"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row>
    <row r="409" spans="1:90"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row>
    <row r="410" spans="1:90"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row>
    <row r="411" spans="1:90"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row>
    <row r="412" spans="1:90"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row>
    <row r="413" spans="1:90"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row>
    <row r="414" spans="1:90"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row>
    <row r="415" spans="1:90"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row>
    <row r="416" spans="1:90"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row>
    <row r="417" spans="1:90"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row>
    <row r="418" spans="1:90"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row>
    <row r="419" spans="1:90"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row>
    <row r="420" spans="1:90"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row>
    <row r="421" spans="1:90"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row>
    <row r="422" spans="1:90"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row>
    <row r="423" spans="1:90"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row>
    <row r="424" spans="1:90"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row>
    <row r="425" spans="1:90"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row>
    <row r="426" spans="1:90"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row>
    <row r="427" spans="1:90"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row>
    <row r="428" spans="1:90"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row>
    <row r="429" spans="1:90"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row>
    <row r="430" spans="1:90"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row>
    <row r="431" spans="1:90"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row>
    <row r="432" spans="1:90"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row>
    <row r="433" spans="1:90"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row>
    <row r="434" spans="1:90"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row>
    <row r="435" spans="1:90"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row>
    <row r="436" spans="1:90"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row>
    <row r="437" spans="1:90"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row>
    <row r="438" spans="1:90"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row>
    <row r="439" spans="1:90"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row>
    <row r="440" spans="1:90"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row>
    <row r="441" spans="1:90"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row>
    <row r="442" spans="1:90"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row>
    <row r="443" spans="1:90"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row>
    <row r="444" spans="1:90"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row>
    <row r="445" spans="1:90"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row>
    <row r="446" spans="1:90"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row>
    <row r="447" spans="1:90"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row>
    <row r="448" spans="1:90"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row>
    <row r="449" spans="1:90"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row>
    <row r="450" spans="1:90"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row>
    <row r="451" spans="1:90"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row>
    <row r="452" spans="1:90"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row>
    <row r="453" spans="1:90"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row>
    <row r="454" spans="1:90"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row>
    <row r="455" spans="1:90"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row>
    <row r="456" spans="1:90"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row>
    <row r="457" spans="1:90"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row>
    <row r="458" spans="1:90"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row>
    <row r="459" spans="1:90"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row>
    <row r="460" spans="1:90"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row>
    <row r="461" spans="1:90"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row>
    <row r="462" spans="1:90"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row>
    <row r="463" spans="1:90"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row>
    <row r="464" spans="1:90"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row>
    <row r="465" spans="1:90"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row>
    <row r="466" spans="1:90"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row>
    <row r="467" spans="1:90"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row>
    <row r="468" spans="1:90"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row>
    <row r="469" spans="1:90"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row>
    <row r="470" spans="1:90"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row>
    <row r="471" spans="1:90"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row>
    <row r="472" spans="1:90"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row>
    <row r="473" spans="1:90"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row>
    <row r="474" spans="1:90"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row>
    <row r="475" spans="1:90"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row>
    <row r="476" spans="1:90"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row>
    <row r="477" spans="1:90"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row>
    <row r="478" spans="1:90"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row>
    <row r="479" spans="1:90"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row>
    <row r="480" spans="1:90"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row>
    <row r="481" spans="1:90"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row>
    <row r="482" spans="1:90"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row>
    <row r="483" spans="1:90"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row>
    <row r="484" spans="1:90"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row>
    <row r="485" spans="1:90"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row>
    <row r="486" spans="1:90"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row>
    <row r="487" spans="1:90"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row>
    <row r="488" spans="1:90"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row>
    <row r="489" spans="1:90"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row>
    <row r="490" spans="1:90"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row>
    <row r="491" spans="1:90"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row>
    <row r="492" spans="1:90"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row>
    <row r="493" spans="1:90"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row>
    <row r="494" spans="1:90"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row>
    <row r="495" spans="1:90"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row>
    <row r="496" spans="1:90"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row>
    <row r="497" spans="1:90"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row>
    <row r="498" spans="1:90"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row>
    <row r="499" spans="1:90"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row>
    <row r="500" spans="1:90"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row>
    <row r="501" spans="1:90"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row>
    <row r="502" spans="1:90"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row>
    <row r="503" spans="1:90"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row>
    <row r="504" spans="1:90"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row>
    <row r="505" spans="1:90"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row>
    <row r="506" spans="1:90"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row>
    <row r="507" spans="1:90"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row>
    <row r="508" spans="1:90"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row>
    <row r="509" spans="1:90"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row>
    <row r="510" spans="1:90"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row>
    <row r="511" spans="1:90"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row>
    <row r="512" spans="1:90"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row>
    <row r="513" spans="1:90"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row>
    <row r="514" spans="1:90"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row>
    <row r="515" spans="1:90"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row>
    <row r="516" spans="1:90"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row>
    <row r="517" spans="1:90"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row>
    <row r="518" spans="1:90"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row>
    <row r="519" spans="1:90"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row>
    <row r="520" spans="1:90"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row>
    <row r="521" spans="1:90"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row>
    <row r="522" spans="1:90"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row>
    <row r="523" spans="1:90"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row>
    <row r="524" spans="1:90"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row>
    <row r="525" spans="1:90"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row>
    <row r="526" spans="1:90"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row>
    <row r="527" spans="1:90"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row>
    <row r="528" spans="1:90"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row>
    <row r="529" spans="1:90"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row>
    <row r="530" spans="1:90"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row>
    <row r="531" spans="1:90"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row>
    <row r="532" spans="1:90"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row>
    <row r="533" spans="1:90"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row>
    <row r="534" spans="1:90"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row>
    <row r="535" spans="1:90"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row>
    <row r="536" spans="1:90"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row>
    <row r="537" spans="1:90"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row>
    <row r="538" spans="1:90"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row>
    <row r="539" spans="1:90"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row>
    <row r="540" spans="1:90"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row>
    <row r="541" spans="1:90"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row>
    <row r="542" spans="1:90"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row>
    <row r="543" spans="1:90"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row>
    <row r="544" spans="1:90"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row>
    <row r="545" spans="1:90"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row>
    <row r="546" spans="1:90"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row>
    <row r="547" spans="1:90"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row>
    <row r="548" spans="1:90"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row>
    <row r="549" spans="1:90"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row>
    <row r="550" spans="1:90"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row>
    <row r="551" spans="1:90"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row>
    <row r="552" spans="1:90"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row>
    <row r="553" spans="1:90"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row>
    <row r="554" spans="1:90"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row>
    <row r="555" spans="1:90"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row>
    <row r="556" spans="1:90"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row>
    <row r="557" spans="1:90"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row>
    <row r="558" spans="1:90"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row>
    <row r="559" spans="1:90"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row>
    <row r="560" spans="1:90"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row>
    <row r="561" spans="1:90"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row>
    <row r="562" spans="1:90"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row>
    <row r="563" spans="1:90"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row>
    <row r="564" spans="1:90"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row>
    <row r="565" spans="1:90"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row>
    <row r="566" spans="1:90"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row>
    <row r="567" spans="1:90"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row>
    <row r="568" spans="1:90"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row>
    <row r="569" spans="1:90"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row>
    <row r="570" spans="1:90"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row>
    <row r="571" spans="1:90"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row>
    <row r="572" spans="1:90"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row>
    <row r="573" spans="1:90"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row>
    <row r="574" spans="1:90"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row>
    <row r="575" spans="1:90"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row>
    <row r="576" spans="1:90"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row>
    <row r="577" spans="1:90"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row>
    <row r="578" spans="1:90"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row>
    <row r="579" spans="1:90"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row>
    <row r="580" spans="1:90"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row>
    <row r="581" spans="1:90"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row>
    <row r="582" spans="1:90"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row>
    <row r="583" spans="1:90"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row>
    <row r="584" spans="1:90"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row>
    <row r="585" spans="1:90"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row>
    <row r="586" spans="1:90"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row>
    <row r="587" spans="1:90"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row>
    <row r="588" spans="1:90"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row>
    <row r="589" spans="1:90"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row>
    <row r="590" spans="1:90"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row>
    <row r="591" spans="1:90"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row>
    <row r="592" spans="1:90"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row>
    <row r="593" spans="1:90"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row>
    <row r="594" spans="1:90"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row>
    <row r="595" spans="1:90"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row>
    <row r="596" spans="1:90"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row>
    <row r="597" spans="1:90"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row>
    <row r="598" spans="1:90"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row>
    <row r="599" spans="1:90"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row>
    <row r="600" spans="1:90"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row>
    <row r="601" spans="1:90"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row>
    <row r="602" spans="1:90"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row>
    <row r="603" spans="1:90"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row>
    <row r="604" spans="1:90"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row>
    <row r="605" spans="1:90"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row>
    <row r="606" spans="1:90"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row>
    <row r="607" spans="1:90"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row>
    <row r="608" spans="1:90"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row>
    <row r="609" spans="1:90"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row>
    <row r="610" spans="1:90"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row>
    <row r="611" spans="1:90"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row>
    <row r="612" spans="1:90"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row>
    <row r="613" spans="1:90"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row>
    <row r="614" spans="1:90"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row>
    <row r="615" spans="1:90"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row>
    <row r="616" spans="1:90"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row>
    <row r="617" spans="1:90"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row>
    <row r="618" spans="1:90"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row>
    <row r="619" spans="1:90"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row>
    <row r="620" spans="1:90"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row>
    <row r="621" spans="1:90"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row>
    <row r="622" spans="1:90"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row>
    <row r="623" spans="1:90"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row>
    <row r="624" spans="1:90"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row>
    <row r="625" spans="1:90"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row>
    <row r="626" spans="1:90"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row>
    <row r="627" spans="1:90"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row>
    <row r="628" spans="1:90"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row>
    <row r="629" spans="1:90"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row>
    <row r="630" spans="1:90"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row>
    <row r="631" spans="1:90"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row>
    <row r="632" spans="1:90"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row>
    <row r="633" spans="1:90"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row>
    <row r="634" spans="1:90"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row>
    <row r="635" spans="1:90"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row>
    <row r="636" spans="1:90"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row>
    <row r="637" spans="1:90"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row>
    <row r="638" spans="1:90"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row>
    <row r="639" spans="1:90"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row>
    <row r="640" spans="1:90"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row>
    <row r="641" spans="1:90"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row>
    <row r="642" spans="1:90"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row>
    <row r="643" spans="1:90"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row>
    <row r="644" spans="1:90"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row>
    <row r="645" spans="1:90"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row>
    <row r="646" spans="1:90"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row>
    <row r="647" spans="1:90"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row>
    <row r="648" spans="1:90"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row>
    <row r="649" spans="1:90"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row>
    <row r="650" spans="1:90"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row>
    <row r="651" spans="1:90"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row>
    <row r="652" spans="1:90"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row>
    <row r="653" spans="1:90"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row>
    <row r="654" spans="1:90"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row>
    <row r="655" spans="1:90"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row>
    <row r="656" spans="1:90"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row>
    <row r="657" spans="1:90"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row>
    <row r="658" spans="1:90"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row>
    <row r="659" spans="1:90"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row>
    <row r="660" spans="1:90"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row>
    <row r="661" spans="1:90"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row>
    <row r="662" spans="1:90"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row>
    <row r="663" spans="1:90"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row>
    <row r="664" spans="1:90"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row>
    <row r="665" spans="1:90"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row>
    <row r="666" spans="1:90"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row>
    <row r="667" spans="1:90"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row>
    <row r="668" spans="1:90"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row>
    <row r="669" spans="1:90"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row>
    <row r="670" spans="1:90"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row>
    <row r="671" spans="1:90"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row>
    <row r="672" spans="1:90"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row>
    <row r="673" spans="1:90"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row>
    <row r="674" spans="1:90"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row>
    <row r="675" spans="1:90"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row>
    <row r="676" spans="1:90"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row>
    <row r="677" spans="1:90"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row>
    <row r="678" spans="1:90"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row>
    <row r="679" spans="1:90"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row>
    <row r="680" spans="1:90"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row>
    <row r="681" spans="1:90"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row>
    <row r="682" spans="1:90"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row>
    <row r="683" spans="1:90"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row>
    <row r="684" spans="1:90"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row>
    <row r="685" spans="1:90"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row>
    <row r="686" spans="1:90"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row>
    <row r="687" spans="1:90"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row>
    <row r="688" spans="1:90"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row>
    <row r="689" spans="1:90"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row>
    <row r="690" spans="1:90"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row>
    <row r="691" spans="1:90"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row>
    <row r="692" spans="1:90"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row>
    <row r="693" spans="1:90"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row>
    <row r="694" spans="1:90"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row>
    <row r="695" spans="1:90"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row>
    <row r="696" spans="1:90"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row>
    <row r="697" spans="1:90"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row>
    <row r="698" spans="1:90"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row>
    <row r="699" spans="1:90"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row>
    <row r="700" spans="1:90"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row>
    <row r="701" spans="1:90"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row>
    <row r="702" spans="1:90"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row>
    <row r="703" spans="1:90"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row>
    <row r="704" spans="1:90"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row>
    <row r="705" spans="1:90"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row>
    <row r="706" spans="1:90"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row>
    <row r="707" spans="1:90"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row>
    <row r="708" spans="1:90"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row>
    <row r="709" spans="1:90"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row>
    <row r="710" spans="1:90"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row>
    <row r="711" spans="1:90"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row>
    <row r="712" spans="1:90"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row>
    <row r="713" spans="1:90"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row>
    <row r="714" spans="1:90"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row>
    <row r="715" spans="1:90"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row>
    <row r="716" spans="1:90"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row>
    <row r="717" spans="1:90"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row>
    <row r="718" spans="1:90"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row>
    <row r="719" spans="1:90"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row>
    <row r="720" spans="1:90"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row>
    <row r="721" spans="1:90"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row>
    <row r="722" spans="1:90"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row>
    <row r="723" spans="1:90"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row>
    <row r="724" spans="1:90"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row>
    <row r="725" spans="1:90"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row>
    <row r="726" spans="1:90"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row>
    <row r="727" spans="1:90"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row>
    <row r="728" spans="1:90"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row>
    <row r="729" spans="1:90"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row>
    <row r="730" spans="1:90"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row>
    <row r="731" spans="1:90"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row>
    <row r="732" spans="1:90"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row>
    <row r="733" spans="1:90"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row>
    <row r="734" spans="1:90"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row>
    <row r="735" spans="1:90"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row>
    <row r="736" spans="1:90"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row>
    <row r="737" spans="1:90"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row>
    <row r="738" spans="1:90"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row>
    <row r="739" spans="1:90"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row>
    <row r="740" spans="1:90"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row>
    <row r="741" spans="1:90"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row>
    <row r="742" spans="1:90"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row>
    <row r="743" spans="1:90"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row>
    <row r="744" spans="1:90"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row>
    <row r="745" spans="1:90"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row>
    <row r="746" spans="1:90"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row>
    <row r="747" spans="1:90"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row>
    <row r="748" spans="1:90"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row>
    <row r="749" spans="1:90"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row>
    <row r="750" spans="1:90"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row>
    <row r="751" spans="1:90"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row>
    <row r="752" spans="1:90"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row>
    <row r="753" spans="1:90"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row>
    <row r="754" spans="1:90"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row>
    <row r="755" spans="1:90"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row>
    <row r="756" spans="1:90"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row>
    <row r="757" spans="1:90"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row>
    <row r="758" spans="1:90"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row>
    <row r="759" spans="1:90"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row>
    <row r="760" spans="1:90"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row>
    <row r="761" spans="1:90"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row>
    <row r="762" spans="1:90"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row>
    <row r="763" spans="1:90"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row>
    <row r="764" spans="1:90"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row>
    <row r="765" spans="1:90"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row>
    <row r="766" spans="1:90"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row>
    <row r="767" spans="1:90"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row>
    <row r="768" spans="1:90"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row>
    <row r="769" spans="1:90"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row>
    <row r="770" spans="1:90"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row>
    <row r="771" spans="1:90"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row>
    <row r="772" spans="1:90"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row>
    <row r="773" spans="1:90"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row>
    <row r="774" spans="1:90"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row>
    <row r="775" spans="1:90"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row>
    <row r="776" spans="1:90"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row>
    <row r="777" spans="1:90"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row>
    <row r="778" spans="1:90"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row>
    <row r="779" spans="1:90"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row>
    <row r="780" spans="1:90"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row>
    <row r="781" spans="1:90"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row>
    <row r="782" spans="1:90"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row>
    <row r="783" spans="1:90"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row>
    <row r="784" spans="1:90"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row>
    <row r="785" spans="1:90"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row>
    <row r="786" spans="1:90"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row>
    <row r="787" spans="1:90"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row>
    <row r="788" spans="1:90"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row>
    <row r="789" spans="1:90"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row>
    <row r="790" spans="1:90"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row>
    <row r="791" spans="1:90"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row>
    <row r="792" spans="1:90"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row>
    <row r="793" spans="1:90"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row>
    <row r="794" spans="1:90"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row>
    <row r="795" spans="1:90"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row>
    <row r="796" spans="1:90"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row>
    <row r="797" spans="1:90"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row>
    <row r="798" spans="1:90"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row>
    <row r="799" spans="1:90"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row>
    <row r="800" spans="1:90"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row>
    <row r="801" spans="1:90"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row>
    <row r="802" spans="1:90"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row>
    <row r="803" spans="1:90"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row>
    <row r="804" spans="1:90"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row>
    <row r="805" spans="1:90"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row>
    <row r="806" spans="1:90"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row>
    <row r="807" spans="1:90"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row>
    <row r="808" spans="1:90"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row>
    <row r="809" spans="1:90"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row>
    <row r="810" spans="1:90"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row>
    <row r="811" spans="1:90"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row>
    <row r="812" spans="1:90"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row>
    <row r="813" spans="1:90"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row>
    <row r="814" spans="1:90"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row>
    <row r="815" spans="1:90"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row>
    <row r="816" spans="1:90"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row>
    <row r="817" spans="1:90"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row>
    <row r="818" spans="1:90"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row>
    <row r="819" spans="1:90"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row>
    <row r="820" spans="1:90"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row>
    <row r="821" spans="1:90"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row>
    <row r="822" spans="1:90"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row>
    <row r="823" spans="1:90"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row>
    <row r="824" spans="1:90"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row>
    <row r="825" spans="1:90"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row>
    <row r="826" spans="1:90"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row>
    <row r="827" spans="1:90"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row>
    <row r="828" spans="1:90"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row>
    <row r="829" spans="1:90"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row>
    <row r="830" spans="1:90"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row>
    <row r="831" spans="1:90"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row>
    <row r="832" spans="1:90"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row>
    <row r="833" spans="1:90"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row>
    <row r="834" spans="1:90"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row>
    <row r="835" spans="1:90"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row>
    <row r="836" spans="1:90"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row>
    <row r="837" spans="1:90"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row>
    <row r="838" spans="1:90"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row>
    <row r="839" spans="1:90"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row>
    <row r="840" spans="1:90"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row>
    <row r="841" spans="1:90"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row>
    <row r="842" spans="1:90"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row>
    <row r="843" spans="1:90"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row>
    <row r="844" spans="1:90"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row>
    <row r="845" spans="1:90"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row>
    <row r="846" spans="1:90"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row>
    <row r="847" spans="1:90"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row>
    <row r="848" spans="1:90"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row>
    <row r="849" spans="1:90"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row>
    <row r="850" spans="1:90"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row>
    <row r="851" spans="1:90"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row>
    <row r="852" spans="1:90"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row>
    <row r="853" spans="1:90"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row>
    <row r="854" spans="1:90"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row>
    <row r="855" spans="1:90"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row>
    <row r="856" spans="1:90"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row>
    <row r="857" spans="1:90"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row>
    <row r="858" spans="1:90"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row>
    <row r="859" spans="1:90"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row>
    <row r="860" spans="1:90"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row>
    <row r="861" spans="1:90"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row>
    <row r="862" spans="1:90"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row>
    <row r="863" spans="1:90"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row>
    <row r="864" spans="1:90"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row>
    <row r="865" spans="1:90"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row>
    <row r="866" spans="1:90"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row>
    <row r="867" spans="1:90"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row>
    <row r="868" spans="1:90"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row>
    <row r="869" spans="1:90"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row>
    <row r="870" spans="1:90"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row>
    <row r="871" spans="1:90"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row>
    <row r="872" spans="1:90"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row>
    <row r="873" spans="1:90"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row>
    <row r="874" spans="1:90"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row>
    <row r="875" spans="1:90"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row>
    <row r="876" spans="1:90"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row>
    <row r="877" spans="1:90"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row>
    <row r="878" spans="1:90"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row>
    <row r="879" spans="1:90"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row>
    <row r="880" spans="1:90"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row>
    <row r="881" spans="1:90"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row>
    <row r="882" spans="1:90"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row>
    <row r="883" spans="1:90"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row>
    <row r="884" spans="1:90"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row>
    <row r="885" spans="1:90"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row>
    <row r="886" spans="1:90"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row>
    <row r="887" spans="1:90"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row>
    <row r="888" spans="1:90"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row>
    <row r="889" spans="1:90"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row>
    <row r="890" spans="1:90"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row>
    <row r="891" spans="1:90"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row>
    <row r="892" spans="1:90"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row>
    <row r="893" spans="1:90"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row>
    <row r="894" spans="1:90"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row>
    <row r="895" spans="1:90"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row>
    <row r="896" spans="1:90"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row>
    <row r="897" spans="1:90"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row>
    <row r="898" spans="1:90"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row>
    <row r="899" spans="1:90"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row>
    <row r="900" spans="1:90"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row>
    <row r="901" spans="1:90"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row>
    <row r="902" spans="1:90"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row>
    <row r="903" spans="1:90"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row>
    <row r="904" spans="1:90"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row>
    <row r="905" spans="1:90"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row>
    <row r="906" spans="1:90"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row>
    <row r="907" spans="1:90"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row>
    <row r="908" spans="1:90"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row>
    <row r="909" spans="1:90"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row>
    <row r="910" spans="1:90"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row>
    <row r="911" spans="1:90"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row>
    <row r="912" spans="1:90"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row>
    <row r="913" spans="1:90"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row>
    <row r="914" spans="1:90"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row>
    <row r="915" spans="1:90"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row>
    <row r="916" spans="1:90"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row>
    <row r="917" spans="1:90"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row>
    <row r="918" spans="1:90"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row>
    <row r="919" spans="1:90"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row>
    <row r="920" spans="1:90"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row>
    <row r="921" spans="1:90"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row>
    <row r="922" spans="1:90"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row>
    <row r="923" spans="1:90"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row>
    <row r="924" spans="1:90"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row>
    <row r="925" spans="1:90"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row>
    <row r="926" spans="1:90"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row>
    <row r="927" spans="1:90"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row>
    <row r="928" spans="1:90"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row>
    <row r="929" spans="1:90"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row>
    <row r="930" spans="1:90"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row>
    <row r="931" spans="1:90"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row>
    <row r="932" spans="1:90"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row>
    <row r="933" spans="1:90"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row>
    <row r="934" spans="1:90"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row>
    <row r="935" spans="1:90"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row>
    <row r="936" spans="1:90"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row>
    <row r="937" spans="1:90"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row>
    <row r="938" spans="1:90"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row>
    <row r="939" spans="1:90"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row>
    <row r="940" spans="1:90"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row>
    <row r="941" spans="1:90"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row>
    <row r="942" spans="1:90"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row>
    <row r="943" spans="1:90"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row>
    <row r="944" spans="1:90"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row>
    <row r="945" spans="1:90"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row>
    <row r="946" spans="1:90"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row>
    <row r="947" spans="1:90"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row>
    <row r="948" spans="1:90"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row>
    <row r="949" spans="1:90"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row>
    <row r="950" spans="1:90"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row>
    <row r="951" spans="1:90"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row>
    <row r="952" spans="1:90"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row>
    <row r="953" spans="1:90"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row>
    <row r="954" spans="1:90"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row>
    <row r="955" spans="1:90"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row>
    <row r="956" spans="1:90"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row>
    <row r="957" spans="1:90"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row>
    <row r="958" spans="1:90"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row>
    <row r="959" spans="1:90"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row>
    <row r="960" spans="1:90"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row>
    <row r="961" spans="1:90"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row>
    <row r="962" spans="1:90"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row>
    <row r="963" spans="1:90"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row>
    <row r="964" spans="1:90"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row>
    <row r="965" spans="1:90"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row>
    <row r="966" spans="1:90"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row>
    <row r="967" spans="1:90"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row>
    <row r="968" spans="1:90"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row>
    <row r="969" spans="1:90"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row>
    <row r="970" spans="1:90"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row>
    <row r="971" spans="1:90"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row>
    <row r="972" spans="1:90"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row>
    <row r="973" spans="1:90"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row>
    <row r="974" spans="1:90"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row>
    <row r="975" spans="1:90"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row>
    <row r="976" spans="1:90"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row>
    <row r="977" spans="1:90"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row>
    <row r="978" spans="1:90"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row>
    <row r="979" spans="1:90"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row>
    <row r="980" spans="1:90"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row>
    <row r="981" spans="1:90"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row>
    <row r="982" spans="1:90"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row>
    <row r="983" spans="1:90"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row>
    <row r="984" spans="1:90"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row>
    <row r="985" spans="1:90"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row>
    <row r="986" spans="1:90"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row>
    <row r="987" spans="1:90"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row>
    <row r="988" spans="1:90"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row>
    <row r="989" spans="1:90"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row>
    <row r="990" spans="1:90"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row>
    <row r="991" spans="1:90"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row>
    <row r="992" spans="1:90"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row>
    <row r="993" spans="1:90"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row>
    <row r="994" spans="1:90"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row>
    <row r="995" spans="1:90"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row>
    <row r="996" spans="1:90"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row>
    <row r="997" spans="1:90"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row>
    <row r="998" spans="1:90"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row>
    <row r="999" spans="1:90"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row>
    <row r="1000" spans="1:90"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row>
  </sheetData>
  <mergeCells count="51">
    <mergeCell ref="BY1:CL1"/>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A1:A2"/>
    <mergeCell ref="B1:B2"/>
    <mergeCell ref="C1:C2"/>
    <mergeCell ref="E1:AH1"/>
    <mergeCell ref="AK1:AZ1"/>
    <mergeCell ref="BE2:BF2"/>
    <mergeCell ref="BG2:BH2"/>
    <mergeCell ref="BI2:BJ2"/>
    <mergeCell ref="D1:D2"/>
    <mergeCell ref="E2:F2"/>
    <mergeCell ref="BA1:BX1"/>
    <mergeCell ref="AU2:AV2"/>
    <mergeCell ref="AW2:AX2"/>
    <mergeCell ref="AY2:AZ2"/>
    <mergeCell ref="BA2:BB2"/>
    <mergeCell ref="BC2:BD2"/>
    <mergeCell ref="AK2:AL2"/>
    <mergeCell ref="AM2:AN2"/>
    <mergeCell ref="AO2:AP2"/>
    <mergeCell ref="AQ2:AR2"/>
    <mergeCell ref="AS2:AT2"/>
    <mergeCell ref="AA2:AB2"/>
    <mergeCell ref="AC2:AD2"/>
    <mergeCell ref="AE2:AF2"/>
    <mergeCell ref="AG2:AH2"/>
    <mergeCell ref="AI2:AJ2"/>
    <mergeCell ref="Q2:R2"/>
    <mergeCell ref="S2:T2"/>
    <mergeCell ref="U2:V2"/>
    <mergeCell ref="W2:X2"/>
    <mergeCell ref="Y2:Z2"/>
    <mergeCell ref="G2:H2"/>
    <mergeCell ref="I2:J2"/>
    <mergeCell ref="K2:L2"/>
    <mergeCell ref="M2:N2"/>
    <mergeCell ref="O2:P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R1000"/>
  <sheetViews>
    <sheetView showGridLines="0" workbookViewId="0">
      <pane ySplit="2" topLeftCell="A3" activePane="bottomLeft" state="frozen"/>
      <selection pane="bottomLeft" activeCell="B4" sqref="B4"/>
    </sheetView>
  </sheetViews>
  <sheetFormatPr defaultColWidth="12.625" defaultRowHeight="15" customHeight="1" x14ac:dyDescent="0.2"/>
  <cols>
    <col min="1" max="1" width="21.875" customWidth="1"/>
    <col min="2" max="2" width="11.25" customWidth="1"/>
    <col min="3" max="3" width="13.125" customWidth="1"/>
    <col min="4" max="5" width="12.625" customWidth="1"/>
    <col min="6" max="12" width="11.25" customWidth="1"/>
    <col min="13" max="13" width="16" customWidth="1"/>
    <col min="14" max="14" width="11.25" customWidth="1"/>
    <col min="15" max="15" width="16.125" customWidth="1"/>
    <col min="16" max="17" width="18" customWidth="1"/>
    <col min="18" max="34" width="11.25" customWidth="1"/>
    <col min="35" max="35" width="12.125" customWidth="1"/>
    <col min="36" max="36" width="11.25" customWidth="1"/>
    <col min="37" max="37" width="13.875" customWidth="1"/>
    <col min="38" max="40" width="11.25" customWidth="1"/>
    <col min="41" max="41" width="13.625" customWidth="1"/>
    <col min="42" max="42" width="11.25" customWidth="1"/>
    <col min="43" max="43" width="18.875" customWidth="1"/>
    <col min="44" max="44" width="11.25" customWidth="1"/>
  </cols>
  <sheetData>
    <row r="1" spans="1:44" ht="23.25" customHeight="1" x14ac:dyDescent="0.2">
      <c r="A1" s="137" t="s">
        <v>241</v>
      </c>
      <c r="B1" s="139"/>
      <c r="C1" s="119"/>
      <c r="D1" s="119"/>
      <c r="E1" s="119"/>
      <c r="F1" s="119"/>
      <c r="G1" s="119"/>
      <c r="H1" s="119"/>
      <c r="I1" s="119"/>
      <c r="J1" s="119"/>
      <c r="K1" s="119"/>
      <c r="L1" s="119"/>
      <c r="M1" s="119"/>
      <c r="N1" s="119"/>
      <c r="O1" s="119"/>
      <c r="P1" s="120"/>
      <c r="Q1" s="30"/>
      <c r="R1" s="140"/>
      <c r="S1" s="119"/>
      <c r="T1" s="119"/>
      <c r="U1" s="119"/>
      <c r="V1" s="119"/>
      <c r="W1" s="119"/>
      <c r="X1" s="119"/>
      <c r="Y1" s="120"/>
      <c r="Z1" s="141"/>
      <c r="AA1" s="119"/>
      <c r="AB1" s="119"/>
      <c r="AC1" s="119"/>
      <c r="AD1" s="119"/>
      <c r="AE1" s="119"/>
      <c r="AF1" s="119"/>
      <c r="AG1" s="119"/>
      <c r="AH1" s="119"/>
      <c r="AI1" s="119"/>
      <c r="AJ1" s="119"/>
      <c r="AK1" s="120"/>
      <c r="AL1" s="142"/>
      <c r="AM1" s="119"/>
      <c r="AN1" s="119"/>
      <c r="AO1" s="119"/>
      <c r="AP1" s="119"/>
      <c r="AQ1" s="119"/>
      <c r="AR1" s="124"/>
    </row>
    <row r="2" spans="1:44" ht="42" customHeight="1" x14ac:dyDescent="0.2">
      <c r="A2" s="138"/>
      <c r="B2" s="5" t="s">
        <v>11</v>
      </c>
      <c r="C2" s="35" t="s">
        <v>83</v>
      </c>
      <c r="D2" s="35" t="s">
        <v>88</v>
      </c>
      <c r="E2" s="5" t="s">
        <v>91</v>
      </c>
      <c r="F2" s="35" t="s">
        <v>94</v>
      </c>
      <c r="G2" s="5" t="s">
        <v>99</v>
      </c>
      <c r="H2" s="35" t="s">
        <v>103</v>
      </c>
      <c r="I2" s="5" t="s">
        <v>107</v>
      </c>
      <c r="J2" s="35" t="s">
        <v>111</v>
      </c>
      <c r="K2" s="5" t="s">
        <v>115</v>
      </c>
      <c r="L2" s="35" t="s">
        <v>119</v>
      </c>
      <c r="M2" s="5" t="s">
        <v>123</v>
      </c>
      <c r="N2" s="35" t="s">
        <v>126</v>
      </c>
      <c r="O2" s="5" t="s">
        <v>129</v>
      </c>
      <c r="P2" s="35" t="s">
        <v>131</v>
      </c>
      <c r="Q2" s="35" t="s">
        <v>135</v>
      </c>
      <c r="R2" s="37" t="s">
        <v>140</v>
      </c>
      <c r="S2" s="39" t="s">
        <v>146</v>
      </c>
      <c r="T2" s="37" t="s">
        <v>150</v>
      </c>
      <c r="U2" s="39" t="s">
        <v>152</v>
      </c>
      <c r="V2" s="37" t="s">
        <v>155</v>
      </c>
      <c r="W2" s="39" t="s">
        <v>157</v>
      </c>
      <c r="X2" s="37" t="s">
        <v>159</v>
      </c>
      <c r="Y2" s="39" t="s">
        <v>164</v>
      </c>
      <c r="Z2" s="41" t="s">
        <v>169</v>
      </c>
      <c r="AA2" s="43" t="s">
        <v>173</v>
      </c>
      <c r="AB2" s="41" t="s">
        <v>177</v>
      </c>
      <c r="AC2" s="43" t="s">
        <v>181</v>
      </c>
      <c r="AD2" s="43" t="s">
        <v>185</v>
      </c>
      <c r="AE2" s="41" t="s">
        <v>189</v>
      </c>
      <c r="AF2" s="43" t="s">
        <v>192</v>
      </c>
      <c r="AG2" s="41" t="s">
        <v>197</v>
      </c>
      <c r="AH2" s="43" t="s">
        <v>201</v>
      </c>
      <c r="AI2" s="41" t="s">
        <v>205</v>
      </c>
      <c r="AJ2" s="43" t="s">
        <v>210</v>
      </c>
      <c r="AK2" s="41" t="s">
        <v>213</v>
      </c>
      <c r="AL2" s="46" t="s">
        <v>219</v>
      </c>
      <c r="AM2" s="48" t="s">
        <v>222</v>
      </c>
      <c r="AN2" s="46" t="s">
        <v>225</v>
      </c>
      <c r="AO2" s="48" t="s">
        <v>229</v>
      </c>
      <c r="AP2" s="46" t="s">
        <v>233</v>
      </c>
      <c r="AQ2" s="48" t="s">
        <v>237</v>
      </c>
      <c r="AR2" s="46" t="s">
        <v>240</v>
      </c>
    </row>
    <row r="3" spans="1:44" ht="11.25" customHeight="1" x14ac:dyDescent="0.2">
      <c r="A3" s="50" t="s">
        <v>250</v>
      </c>
      <c r="B3" s="51">
        <v>0.30475168832435329</v>
      </c>
      <c r="C3" s="51">
        <v>99.29</v>
      </c>
      <c r="D3" s="51">
        <v>30.932296364921864</v>
      </c>
      <c r="E3" s="51">
        <v>368.74801911402585</v>
      </c>
      <c r="F3" s="51">
        <v>7122.9240215680002</v>
      </c>
      <c r="G3" s="51">
        <v>8179.5353146256421</v>
      </c>
      <c r="H3" s="51">
        <v>135.06862483208377</v>
      </c>
      <c r="I3" s="51">
        <v>0.53</v>
      </c>
      <c r="J3" s="51">
        <v>0.83806714289197171</v>
      </c>
      <c r="K3" s="51">
        <v>22.846778799179361</v>
      </c>
      <c r="L3" s="51">
        <v>9.5803328090089614</v>
      </c>
      <c r="M3" s="51"/>
      <c r="N3" s="51">
        <v>0.42737544129408006</v>
      </c>
      <c r="O3" s="51"/>
      <c r="P3" s="51"/>
      <c r="Q3" s="51">
        <v>137.66875624740962</v>
      </c>
      <c r="R3" s="51">
        <v>2044.1219494355996</v>
      </c>
      <c r="S3" s="51">
        <v>6.9940512470439087</v>
      </c>
      <c r="T3" s="51">
        <v>3.8093961040544166</v>
      </c>
      <c r="U3" s="51">
        <v>0.30475168832435329</v>
      </c>
      <c r="V3" s="51">
        <v>0</v>
      </c>
      <c r="W3" s="51">
        <v>1.3104322597947193</v>
      </c>
      <c r="X3" s="51">
        <v>2.4380135065948263</v>
      </c>
      <c r="Y3" s="51">
        <v>0.22856376624326499</v>
      </c>
      <c r="Z3" s="51">
        <v>49.126806976754501</v>
      </c>
      <c r="AA3" s="51">
        <v>21.58958270937261</v>
      </c>
      <c r="AB3" s="51">
        <v>0.37395351113232006</v>
      </c>
      <c r="AC3" s="51">
        <v>16.970859643562424</v>
      </c>
      <c r="AD3" s="51">
        <v>183.26001381170585</v>
      </c>
      <c r="AE3" s="51">
        <v>1.025269367172541E-2</v>
      </c>
      <c r="AF3" s="51">
        <v>1.780731005392E-2</v>
      </c>
      <c r="AG3" s="51">
        <v>5.9357700179733337E-3</v>
      </c>
      <c r="AH3" s="51">
        <v>56.616324154632537</v>
      </c>
      <c r="AI3" s="51">
        <v>71879.87602701319</v>
      </c>
      <c r="AJ3" s="51">
        <v>0</v>
      </c>
      <c r="AK3" s="51">
        <v>5.0990080384512538E-3</v>
      </c>
      <c r="AL3" s="51">
        <v>3</v>
      </c>
      <c r="AM3" s="51">
        <v>0</v>
      </c>
      <c r="AN3" s="51">
        <v>9.09</v>
      </c>
      <c r="AO3" s="51">
        <v>120424</v>
      </c>
      <c r="AP3" s="51">
        <v>3</v>
      </c>
      <c r="AQ3" s="51">
        <v>2229.1903017899217</v>
      </c>
      <c r="AR3" s="51">
        <v>0.22</v>
      </c>
    </row>
    <row r="4" spans="1:44" ht="11.25" customHeight="1" x14ac:dyDescent="0.2">
      <c r="A4" s="52" t="s">
        <v>251</v>
      </c>
      <c r="B4" s="53">
        <v>0.24127154931922218</v>
      </c>
      <c r="C4" s="53">
        <v>95.550000000000011</v>
      </c>
      <c r="D4" s="53">
        <v>25.604943171502452</v>
      </c>
      <c r="E4" s="53">
        <v>234.86578968479685</v>
      </c>
      <c r="F4" s="53">
        <v>1539.5305109335077</v>
      </c>
      <c r="G4" s="53">
        <v>11907.756257025778</v>
      </c>
      <c r="H4" s="53">
        <v>4.3513290361024657</v>
      </c>
      <c r="I4" s="53">
        <v>0.74</v>
      </c>
      <c r="J4" s="53"/>
      <c r="K4" s="53">
        <v>0</v>
      </c>
      <c r="L4" s="53">
        <v>0.8299469027123364</v>
      </c>
      <c r="M4" s="53">
        <v>0.72381464795766648</v>
      </c>
      <c r="N4" s="53">
        <v>6.8579086396128974E-2</v>
      </c>
      <c r="O4" s="53"/>
      <c r="P4" s="53"/>
      <c r="Q4" s="53">
        <v>15.83646467211498</v>
      </c>
      <c r="R4" s="53">
        <v>3440.0699566857247</v>
      </c>
      <c r="S4" s="53">
        <v>4.9882892821749181</v>
      </c>
      <c r="T4" s="53">
        <v>4.3127289440810959</v>
      </c>
      <c r="U4" s="53">
        <v>0.12063577465961109</v>
      </c>
      <c r="V4" s="53">
        <v>0.15079471832451385</v>
      </c>
      <c r="W4" s="53">
        <v>1.5320743381770605</v>
      </c>
      <c r="X4" s="53">
        <v>9.017524155805928</v>
      </c>
      <c r="Y4" s="53">
        <v>0.27143049298412492</v>
      </c>
      <c r="Z4" s="53">
        <v>40.347455801268666</v>
      </c>
      <c r="AA4" s="53">
        <v>0.87473324484858395</v>
      </c>
      <c r="AB4" s="53">
        <v>4.1987195752732024E-3</v>
      </c>
      <c r="AC4" s="53">
        <v>258.60329106456851</v>
      </c>
      <c r="AD4" s="53">
        <v>68.238444276987067</v>
      </c>
      <c r="AE4" s="53">
        <v>8.7845551472005303E-4</v>
      </c>
      <c r="AF4" s="53">
        <v>2.7088513375315114E-4</v>
      </c>
      <c r="AG4" s="53">
        <v>3.7321951780206245E-3</v>
      </c>
      <c r="AH4" s="53">
        <v>0.85461204759508025</v>
      </c>
      <c r="AI4" s="53">
        <v>62562.617506784256</v>
      </c>
      <c r="AJ4" s="53"/>
      <c r="AK4" s="53">
        <v>2.5925926413184738E-4</v>
      </c>
      <c r="AL4" s="53"/>
      <c r="AM4" s="53">
        <v>1</v>
      </c>
      <c r="AN4" s="53">
        <v>100</v>
      </c>
      <c r="AO4" s="53">
        <v>1845250</v>
      </c>
      <c r="AP4" s="53">
        <v>4</v>
      </c>
      <c r="AQ4" s="53">
        <v>4094.4093852914989</v>
      </c>
      <c r="AR4" s="53">
        <v>0.49</v>
      </c>
    </row>
    <row r="5" spans="1:44" ht="11.25" customHeight="1" x14ac:dyDescent="0.2">
      <c r="A5" s="50" t="s">
        <v>252</v>
      </c>
      <c r="B5" s="51"/>
      <c r="C5" s="51">
        <v>91.555000000000007</v>
      </c>
      <c r="D5" s="51">
        <v>214.17666977047284</v>
      </c>
      <c r="E5" s="51">
        <v>247.3607114316973</v>
      </c>
      <c r="F5" s="51"/>
      <c r="G5" s="51">
        <v>131853.85239458879</v>
      </c>
      <c r="H5" s="51">
        <v>19.923766093527792</v>
      </c>
      <c r="I5" s="51">
        <v>0.65</v>
      </c>
      <c r="J5" s="51"/>
      <c r="K5" s="51">
        <v>0.59938273049817647</v>
      </c>
      <c r="L5" s="51">
        <v>5.3349122039600667</v>
      </c>
      <c r="M5" s="51">
        <v>136.41719649059237</v>
      </c>
      <c r="N5" s="51"/>
      <c r="O5" s="51">
        <v>796459065</v>
      </c>
      <c r="P5" s="51">
        <v>359845646</v>
      </c>
      <c r="Q5" s="51">
        <v>73.868106495662403</v>
      </c>
      <c r="R5" s="51">
        <v>3286.1484574364249</v>
      </c>
      <c r="S5" s="51">
        <v>23.482189629916757</v>
      </c>
      <c r="T5" s="51">
        <v>0.28088743576455455</v>
      </c>
      <c r="U5" s="51">
        <v>0.98310602517594092</v>
      </c>
      <c r="V5" s="51">
        <v>0.42133115364683182</v>
      </c>
      <c r="W5" s="51">
        <v>20.027274170012738</v>
      </c>
      <c r="X5" s="51">
        <v>24.718094347280797</v>
      </c>
      <c r="Y5" s="51">
        <v>3.0897617934100996</v>
      </c>
      <c r="Z5" s="51">
        <v>0.18076192504414529</v>
      </c>
      <c r="AA5" s="51">
        <v>2.1258468310580922</v>
      </c>
      <c r="AB5" s="51">
        <v>3.1119193682749565E-2</v>
      </c>
      <c r="AC5" s="51">
        <v>777.05262004777899</v>
      </c>
      <c r="AD5" s="51">
        <v>15.769894940249122</v>
      </c>
      <c r="AE5" s="51">
        <v>1.3143510369524191E-3</v>
      </c>
      <c r="AF5" s="51">
        <v>8.5453163381043573E-4</v>
      </c>
      <c r="AG5" s="51">
        <v>1.804011227985482E-3</v>
      </c>
      <c r="AH5" s="51">
        <v>1.9657047543498212</v>
      </c>
      <c r="AI5" s="51">
        <v>0</v>
      </c>
      <c r="AJ5" s="51">
        <v>6.7650421049455581E-3</v>
      </c>
      <c r="AK5" s="51">
        <v>2.8541677462546363E-4</v>
      </c>
      <c r="AL5" s="51"/>
      <c r="AM5" s="51"/>
      <c r="AN5" s="51">
        <v>60</v>
      </c>
      <c r="AO5" s="51">
        <v>907857</v>
      </c>
      <c r="AP5" s="51">
        <v>2</v>
      </c>
      <c r="AQ5" s="51">
        <v>3520.932460931544</v>
      </c>
      <c r="AR5" s="51">
        <v>0.69</v>
      </c>
    </row>
    <row r="6" spans="1:44" ht="11.25" customHeight="1" x14ac:dyDescent="0.2">
      <c r="A6" s="52" t="s">
        <v>253</v>
      </c>
      <c r="B6" s="53">
        <v>0.11111963028276613</v>
      </c>
      <c r="C6" s="53">
        <v>93.69</v>
      </c>
      <c r="D6" s="56">
        <v>691.05298072852247</v>
      </c>
      <c r="E6" s="53">
        <v>16.279025836425237</v>
      </c>
      <c r="F6" s="53">
        <v>173.89035607910773</v>
      </c>
      <c r="G6" s="53">
        <v>107754.48339928284</v>
      </c>
      <c r="H6" s="53">
        <v>4.7614831191937359</v>
      </c>
      <c r="I6" s="53">
        <v>3.8</v>
      </c>
      <c r="J6" s="53"/>
      <c r="K6" s="53">
        <v>1.3372168382483385</v>
      </c>
      <c r="L6" s="53"/>
      <c r="M6" s="53">
        <v>36.63280851531951</v>
      </c>
      <c r="N6" s="53">
        <v>1.0433421364746464E-2</v>
      </c>
      <c r="O6" s="53">
        <v>537056987</v>
      </c>
      <c r="P6" s="53">
        <v>124903486</v>
      </c>
      <c r="Q6" s="53">
        <v>45.42746388334217</v>
      </c>
      <c r="R6" s="53">
        <v>228.86976890450489</v>
      </c>
      <c r="S6" s="53"/>
      <c r="T6" s="53">
        <v>1.2223159331104274</v>
      </c>
      <c r="U6" s="53">
        <v>0.33335889084829839</v>
      </c>
      <c r="V6" s="53">
        <v>1.0000766725448951</v>
      </c>
      <c r="W6" s="53">
        <v>9.0895857571302692</v>
      </c>
      <c r="X6" s="53">
        <v>43.447775440561557</v>
      </c>
      <c r="Y6" s="53">
        <v>1.0000766725448951</v>
      </c>
      <c r="Z6" s="53">
        <v>16.602355637008891</v>
      </c>
      <c r="AA6" s="53">
        <v>3.8081987981324592</v>
      </c>
      <c r="AB6" s="53">
        <v>0.14954570622803265</v>
      </c>
      <c r="AC6" s="53">
        <v>554.24693670959221</v>
      </c>
      <c r="AD6" s="53">
        <v>23.279310584556431</v>
      </c>
      <c r="AE6" s="53">
        <v>1.2520105637695755E-3</v>
      </c>
      <c r="AF6" s="53">
        <v>6.0483602122032702E-4</v>
      </c>
      <c r="AG6" s="53">
        <v>2.3185380810547694E-3</v>
      </c>
      <c r="AH6" s="53">
        <v>1.4397802684363976</v>
      </c>
      <c r="AI6" s="53">
        <v>63929.345694281001</v>
      </c>
      <c r="AJ6" s="53">
        <v>5.216710682373232E-3</v>
      </c>
      <c r="AK6" s="53">
        <v>1.025449286599164E-3</v>
      </c>
      <c r="AL6" s="53">
        <v>2</v>
      </c>
      <c r="AM6" s="53"/>
      <c r="AN6" s="53">
        <v>36.36</v>
      </c>
      <c r="AO6" s="53">
        <v>2996675</v>
      </c>
      <c r="AP6" s="53">
        <v>3</v>
      </c>
      <c r="AQ6" s="53">
        <v>2452.7426004349832</v>
      </c>
      <c r="AR6" s="53">
        <v>0.56999999999999995</v>
      </c>
    </row>
    <row r="7" spans="1:44" ht="11.25" customHeight="1" x14ac:dyDescent="0.2">
      <c r="A7" s="50" t="s">
        <v>254</v>
      </c>
      <c r="B7" s="51">
        <v>0.13536768401121521</v>
      </c>
      <c r="C7" s="51">
        <v>83.5</v>
      </c>
      <c r="D7" s="51">
        <v>38.613631864199142</v>
      </c>
      <c r="E7" s="51">
        <v>191.47758903386392</v>
      </c>
      <c r="F7" s="51">
        <v>461.75805540225923</v>
      </c>
      <c r="G7" s="51">
        <v>22493.980368301629</v>
      </c>
      <c r="H7" s="51">
        <v>0.70645024550356494</v>
      </c>
      <c r="I7" s="51">
        <v>2.02</v>
      </c>
      <c r="J7" s="51"/>
      <c r="K7" s="51"/>
      <c r="L7" s="51">
        <v>12.580268392252121</v>
      </c>
      <c r="M7" s="51">
        <v>2.0981991021738358</v>
      </c>
      <c r="N7" s="51">
        <v>1.7810667851229998E-2</v>
      </c>
      <c r="O7" s="51"/>
      <c r="P7" s="51"/>
      <c r="Q7" s="51">
        <v>39.371236126927506</v>
      </c>
      <c r="R7" s="51">
        <v>1738.5948495980426</v>
      </c>
      <c r="S7" s="51">
        <v>5.7666633388777688</v>
      </c>
      <c r="T7" s="51">
        <v>2.9104052062411272</v>
      </c>
      <c r="U7" s="51">
        <v>0.16920960501401902</v>
      </c>
      <c r="V7" s="51">
        <v>6.7683842005607606E-2</v>
      </c>
      <c r="W7" s="51">
        <v>1.4958129083239282</v>
      </c>
      <c r="X7" s="51">
        <v>1.6582541291373862</v>
      </c>
      <c r="Y7" s="51">
        <v>0.47378689403925323</v>
      </c>
      <c r="Z7" s="51">
        <v>11.007916248170943</v>
      </c>
      <c r="AA7" s="51">
        <v>2.2875494064627921</v>
      </c>
      <c r="AB7" s="51">
        <v>0.28497068561967998</v>
      </c>
      <c r="AC7" s="51">
        <v>841.4414627831934</v>
      </c>
      <c r="AD7" s="51">
        <v>26.906846381142749</v>
      </c>
      <c r="AE7" s="51">
        <v>5.4238247762749235E-4</v>
      </c>
      <c r="AF7" s="51">
        <v>3.2530900189413152E-4</v>
      </c>
      <c r="AG7" s="51">
        <v>6.5965436486037029E-4</v>
      </c>
      <c r="AH7" s="51">
        <v>2.7247408338937098</v>
      </c>
      <c r="AI7" s="51">
        <v>69112.072597688937</v>
      </c>
      <c r="AJ7" s="51">
        <v>5.9368892837433325E-3</v>
      </c>
      <c r="AK7" s="51">
        <v>1.7075736566765531E-4</v>
      </c>
      <c r="AL7" s="51">
        <v>1</v>
      </c>
      <c r="AM7" s="51">
        <v>1</v>
      </c>
      <c r="AN7" s="51">
        <v>5.26</v>
      </c>
      <c r="AO7" s="51">
        <v>130416</v>
      </c>
      <c r="AP7" s="51">
        <v>4</v>
      </c>
      <c r="AQ7" s="51">
        <v>1538.1695145484791</v>
      </c>
      <c r="AR7" s="51">
        <v>0.65</v>
      </c>
    </row>
    <row r="8" spans="1:44" ht="11.25" customHeight="1" x14ac:dyDescent="0.2">
      <c r="A8" s="52" t="s">
        <v>255</v>
      </c>
      <c r="B8" s="53">
        <v>0.14060050475581207</v>
      </c>
      <c r="C8" s="53">
        <v>96.28</v>
      </c>
      <c r="D8" s="53">
        <v>405.91365723002946</v>
      </c>
      <c r="E8" s="53">
        <v>335.17754328738039</v>
      </c>
      <c r="F8" s="53">
        <v>1777.1824137705762</v>
      </c>
      <c r="G8" s="53">
        <v>12544.14270013896</v>
      </c>
      <c r="H8" s="53"/>
      <c r="I8" s="53">
        <v>1.4</v>
      </c>
      <c r="J8" s="53">
        <v>0.28120100951162413</v>
      </c>
      <c r="K8" s="53">
        <v>11.30678995289116</v>
      </c>
      <c r="L8" s="53"/>
      <c r="M8" s="53">
        <v>37.024330917347989</v>
      </c>
      <c r="N8" s="53">
        <v>0.10663094482623456</v>
      </c>
      <c r="O8" s="53"/>
      <c r="P8" s="53"/>
      <c r="Q8" s="53">
        <v>44.767774364309965</v>
      </c>
      <c r="R8" s="53">
        <v>1961.985841529171</v>
      </c>
      <c r="S8" s="53">
        <v>14.20065098033702</v>
      </c>
      <c r="T8" s="53">
        <v>0.56240201902324827</v>
      </c>
      <c r="U8" s="53">
        <v>0.70300252377906036</v>
      </c>
      <c r="V8" s="53">
        <v>2.1090075713371812</v>
      </c>
      <c r="W8" s="53">
        <v>11.529241389976589</v>
      </c>
      <c r="X8" s="53">
        <v>16.169058046918387</v>
      </c>
      <c r="Y8" s="53">
        <v>1.827806561825557</v>
      </c>
      <c r="Z8" s="53">
        <v>1106.0294752101181</v>
      </c>
      <c r="AA8" s="53">
        <v>53.294146224152037</v>
      </c>
      <c r="AB8" s="53">
        <v>1.1018530965377571</v>
      </c>
      <c r="AC8" s="53">
        <v>373.74426174189961</v>
      </c>
      <c r="AD8" s="53">
        <v>145.71616221580811</v>
      </c>
      <c r="AE8" s="53">
        <v>9.408612784012409E-3</v>
      </c>
      <c r="AF8" s="53">
        <v>1.723328401770614E-2</v>
      </c>
      <c r="AG8" s="53">
        <v>5.9239413792352529E-3</v>
      </c>
      <c r="AH8" s="53"/>
      <c r="AI8" s="53">
        <v>84400.373997342642</v>
      </c>
      <c r="AJ8" s="53">
        <v>3.5543648275411524E-2</v>
      </c>
      <c r="AK8" s="53">
        <v>8.6181012177893694E-3</v>
      </c>
      <c r="AL8" s="53">
        <v>1</v>
      </c>
      <c r="AM8" s="53">
        <v>1</v>
      </c>
      <c r="AN8" s="53">
        <v>30</v>
      </c>
      <c r="AO8" s="53">
        <v>1078968</v>
      </c>
      <c r="AP8" s="53">
        <v>5</v>
      </c>
      <c r="AQ8" s="53">
        <v>393.7169919467334</v>
      </c>
      <c r="AR8" s="53">
        <v>0.25</v>
      </c>
    </row>
    <row r="9" spans="1:44" ht="11.25" customHeight="1" x14ac:dyDescent="0.2">
      <c r="A9" s="50" t="s">
        <v>256</v>
      </c>
      <c r="B9" s="51">
        <v>1.9164768715738186E-2</v>
      </c>
      <c r="C9" s="51">
        <v>99.155000000000001</v>
      </c>
      <c r="D9" s="51">
        <v>404.35745513335996</v>
      </c>
      <c r="E9" s="51">
        <v>36.818970361301886</v>
      </c>
      <c r="F9" s="51">
        <v>272.81035588110922</v>
      </c>
      <c r="G9" s="51">
        <v>14434.699372494366</v>
      </c>
      <c r="H9" s="51">
        <v>18.120132040212244</v>
      </c>
      <c r="I9" s="51">
        <v>2.0099999999999998</v>
      </c>
      <c r="J9" s="51">
        <v>5.7494306147214548E-2</v>
      </c>
      <c r="K9" s="51">
        <v>1.6927473366889008</v>
      </c>
      <c r="L9" s="51">
        <v>0.31509596104268117</v>
      </c>
      <c r="M9" s="51">
        <v>42.501132637831105</v>
      </c>
      <c r="N9" s="51">
        <v>8.1843106764332776E-3</v>
      </c>
      <c r="O9" s="51">
        <v>751528186.20000005</v>
      </c>
      <c r="P9" s="51">
        <v>241811377</v>
      </c>
      <c r="Q9" s="51">
        <v>7.8348608292825404</v>
      </c>
      <c r="R9" s="51">
        <v>441.88207227877535</v>
      </c>
      <c r="S9" s="51"/>
      <c r="T9" s="51">
        <v>4.0820957364522332</v>
      </c>
      <c r="U9" s="51">
        <v>0.38329537431476368</v>
      </c>
      <c r="V9" s="51">
        <v>0.40246014303050187</v>
      </c>
      <c r="W9" s="51">
        <v>2.1196234199606434</v>
      </c>
      <c r="X9" s="51">
        <v>8.0875323980415139</v>
      </c>
      <c r="Y9" s="51">
        <v>1.1307213542285528</v>
      </c>
      <c r="Z9" s="51">
        <v>2.8675096506663391</v>
      </c>
      <c r="AA9" s="51">
        <v>1.3400444680880086</v>
      </c>
      <c r="AB9" s="51">
        <v>1.0980616824214646</v>
      </c>
      <c r="AC9" s="51">
        <v>35.20817155074409</v>
      </c>
      <c r="AD9" s="51">
        <v>34.498410879676996</v>
      </c>
      <c r="AE9" s="51">
        <v>7.5962165022984266E-4</v>
      </c>
      <c r="AF9" s="51">
        <v>1.2341420864536018E-3</v>
      </c>
      <c r="AG9" s="51">
        <v>1.3640517794055462E-3</v>
      </c>
      <c r="AH9" s="51">
        <v>2098.1841970054516</v>
      </c>
      <c r="AI9" s="51">
        <v>11153.895392559623</v>
      </c>
      <c r="AJ9" s="51">
        <v>9.5483624558388228E-3</v>
      </c>
      <c r="AK9" s="51">
        <v>8.2561225191308261E-4</v>
      </c>
      <c r="AL9" s="51">
        <v>2</v>
      </c>
      <c r="AM9" s="51">
        <v>1</v>
      </c>
      <c r="AN9" s="51">
        <v>2.54</v>
      </c>
      <c r="AO9" s="51"/>
      <c r="AP9" s="51">
        <v>5</v>
      </c>
      <c r="AQ9" s="51">
        <v>1554.4488548785312</v>
      </c>
      <c r="AR9" s="51">
        <v>0.13</v>
      </c>
    </row>
    <row r="10" spans="1:44" ht="11.25" customHeight="1" x14ac:dyDescent="0.2">
      <c r="A10" s="52" t="s">
        <v>257</v>
      </c>
      <c r="B10" s="53">
        <v>0.22493557001766307</v>
      </c>
      <c r="C10" s="53">
        <v>98.289999999999992</v>
      </c>
      <c r="D10" s="53">
        <v>87.415585898114315</v>
      </c>
      <c r="E10" s="53">
        <v>274.37078491829499</v>
      </c>
      <c r="F10" s="53">
        <v>727.52996423098932</v>
      </c>
      <c r="G10" s="53">
        <v>54226.075431018726</v>
      </c>
      <c r="H10" s="53">
        <v>352.84594160949598</v>
      </c>
      <c r="I10" s="53">
        <v>0.67</v>
      </c>
      <c r="J10" s="53">
        <v>5.6233892504415767E-2</v>
      </c>
      <c r="K10" s="53">
        <v>1.0589602812695511</v>
      </c>
      <c r="L10" s="53">
        <v>42.06133651538773</v>
      </c>
      <c r="M10" s="53">
        <v>4.7706022706121107</v>
      </c>
      <c r="N10" s="53">
        <v>1.6975699165389751E-2</v>
      </c>
      <c r="O10" s="53">
        <v>80480083</v>
      </c>
      <c r="P10" s="53">
        <v>157195198</v>
      </c>
      <c r="Q10" s="53">
        <v>42.787647325769122</v>
      </c>
      <c r="R10" s="53">
        <v>1762.0046707871113</v>
      </c>
      <c r="S10" s="53">
        <v>3.3009294900092061</v>
      </c>
      <c r="T10" s="53">
        <v>5.117284217901835</v>
      </c>
      <c r="U10" s="53">
        <v>0.3092864087742867</v>
      </c>
      <c r="V10" s="53">
        <v>0.61857281754857341</v>
      </c>
      <c r="W10" s="53">
        <v>1.3102496953528875</v>
      </c>
      <c r="X10" s="53">
        <v>3.5146182815259857</v>
      </c>
      <c r="Y10" s="53">
        <v>0.81539144131402863</v>
      </c>
      <c r="Z10" s="53">
        <v>3.2379125241413642</v>
      </c>
      <c r="AA10" s="53">
        <v>2.0008690749606051</v>
      </c>
      <c r="AB10" s="53">
        <v>0.19966655685006041</v>
      </c>
      <c r="AC10" s="53">
        <v>620.05767348015252</v>
      </c>
      <c r="AD10" s="53">
        <v>26.321262115748482</v>
      </c>
      <c r="AE10" s="53">
        <v>2.4602462551506597E-4</v>
      </c>
      <c r="AF10" s="53">
        <v>3.0987387378866768E-4</v>
      </c>
      <c r="AG10" s="53">
        <v>9.4309439807720846E-4</v>
      </c>
      <c r="AH10" s="53">
        <v>2.5117217539556442</v>
      </c>
      <c r="AI10" s="53">
        <v>92524.153862677966</v>
      </c>
      <c r="AJ10" s="53">
        <v>4.0418331346166077E-3</v>
      </c>
      <c r="AK10" s="53">
        <v>1.0371354413029029E-4</v>
      </c>
      <c r="AL10" s="53">
        <v>2</v>
      </c>
      <c r="AM10" s="53">
        <v>1</v>
      </c>
      <c r="AN10" s="53">
        <v>1.49</v>
      </c>
      <c r="AO10" s="53">
        <v>128271</v>
      </c>
      <c r="AP10" s="53">
        <v>3</v>
      </c>
      <c r="AQ10" s="53">
        <v>659.32241335108029</v>
      </c>
      <c r="AR10" s="53">
        <v>0.3</v>
      </c>
    </row>
    <row r="11" spans="1:44" ht="11.25" customHeight="1" x14ac:dyDescent="0.2">
      <c r="A11" s="50" t="s">
        <v>258</v>
      </c>
      <c r="B11" s="51">
        <v>0.38122348744816059</v>
      </c>
      <c r="C11" s="51">
        <v>98.37</v>
      </c>
      <c r="D11" s="51">
        <v>0.81850925246222717</v>
      </c>
      <c r="E11" s="51">
        <v>62.840206923624002</v>
      </c>
      <c r="F11" s="51">
        <v>127125.21579505381</v>
      </c>
      <c r="G11" s="51">
        <v>1557.8567002588097</v>
      </c>
      <c r="H11" s="51"/>
      <c r="I11" s="51">
        <v>1.59</v>
      </c>
      <c r="J11" s="51">
        <v>4.6083192159174704</v>
      </c>
      <c r="K11" s="51">
        <v>9.9692932386647453</v>
      </c>
      <c r="L11" s="51"/>
      <c r="M11" s="51">
        <v>13.247516188823582</v>
      </c>
      <c r="N11" s="51">
        <v>7.4267889227636692</v>
      </c>
      <c r="O11" s="51">
        <v>583894018.89999998</v>
      </c>
      <c r="P11" s="51"/>
      <c r="Q11" s="51">
        <v>158.84846186974647</v>
      </c>
      <c r="R11" s="51">
        <v>2034.2533788454377</v>
      </c>
      <c r="S11" s="51">
        <v>1.6213210672060006</v>
      </c>
      <c r="T11" s="51">
        <v>46.980188600229205</v>
      </c>
      <c r="U11" s="51"/>
      <c r="V11" s="51">
        <v>0.17939928821089909</v>
      </c>
      <c r="W11" s="51"/>
      <c r="X11" s="51">
        <v>2.6909893231634867</v>
      </c>
      <c r="Y11" s="51">
        <v>3.3637366539543585E-2</v>
      </c>
      <c r="Z11" s="51">
        <v>2204.2575706745943</v>
      </c>
      <c r="AA11" s="51">
        <v>160.07071908846669</v>
      </c>
      <c r="AB11" s="51">
        <v>2.5425043159010761</v>
      </c>
      <c r="AC11" s="51">
        <v>10.138638648683832</v>
      </c>
      <c r="AD11" s="51">
        <v>3949.6760782593533</v>
      </c>
      <c r="AE11" s="51">
        <v>2.2302669415426069E-2</v>
      </c>
      <c r="AF11" s="51">
        <v>6.6908008313186218E-2</v>
      </c>
      <c r="AG11" s="51"/>
      <c r="AH11" s="51">
        <v>27.030835358527231</v>
      </c>
      <c r="AI11" s="51">
        <v>30755.765472656018</v>
      </c>
      <c r="AJ11" s="51"/>
      <c r="AK11" s="51">
        <v>2.2048465217269705E-2</v>
      </c>
      <c r="AL11" s="51">
        <v>1</v>
      </c>
      <c r="AM11" s="51">
        <v>1</v>
      </c>
      <c r="AN11" s="51">
        <v>6.25</v>
      </c>
      <c r="AO11" s="51">
        <v>157840</v>
      </c>
      <c r="AP11" s="51">
        <v>4</v>
      </c>
      <c r="AQ11" s="51">
        <v>637.56641121635141</v>
      </c>
      <c r="AR11" s="51">
        <v>0.56999999999999995</v>
      </c>
    </row>
    <row r="12" spans="1:44" ht="11.25" customHeight="1" x14ac:dyDescent="0.2">
      <c r="A12" s="52" t="s">
        <v>259</v>
      </c>
      <c r="B12" s="53">
        <v>0.39891631533536892</v>
      </c>
      <c r="C12" s="53">
        <v>97.414999999999992</v>
      </c>
      <c r="D12" s="53">
        <v>398.85932729032106</v>
      </c>
      <c r="E12" s="53">
        <v>264.34816504193753</v>
      </c>
      <c r="F12" s="53">
        <v>891.66902283450895</v>
      </c>
      <c r="G12" s="53">
        <v>35023.883689679584</v>
      </c>
      <c r="H12" s="53">
        <v>317.51293892812953</v>
      </c>
      <c r="I12" s="53">
        <v>1.57</v>
      </c>
      <c r="J12" s="53"/>
      <c r="K12" s="53">
        <v>3.8276919325677734</v>
      </c>
      <c r="L12" s="53">
        <v>16.675831943410468</v>
      </c>
      <c r="M12" s="53">
        <v>23.289304369729319</v>
      </c>
      <c r="N12" s="53">
        <v>2.8371287090188917E-2</v>
      </c>
      <c r="O12" s="53">
        <v>359543902</v>
      </c>
      <c r="P12" s="53">
        <v>61768524</v>
      </c>
      <c r="Q12" s="53">
        <v>52.282420783767982</v>
      </c>
      <c r="R12" s="53">
        <v>1825.9351453252136</v>
      </c>
      <c r="S12" s="53"/>
      <c r="T12" s="53"/>
      <c r="U12" s="53">
        <v>0.45590436038327881</v>
      </c>
      <c r="V12" s="53">
        <v>0.17096413514372955</v>
      </c>
      <c r="W12" s="53">
        <v>1.4360987352073282</v>
      </c>
      <c r="X12" s="53">
        <v>8.0353143517552876</v>
      </c>
      <c r="Y12" s="53">
        <v>0.96879676581446739</v>
      </c>
      <c r="Z12" s="53"/>
      <c r="AA12" s="53"/>
      <c r="AB12" s="53">
        <v>0.30073564315600254</v>
      </c>
      <c r="AC12" s="53">
        <v>196.80536417070425</v>
      </c>
      <c r="AD12" s="53">
        <v>19.024204436685665</v>
      </c>
      <c r="AE12" s="53">
        <v>6.850210166388683E-4</v>
      </c>
      <c r="AF12" s="53">
        <v>7.0767382763356891E-4</v>
      </c>
      <c r="AG12" s="53">
        <v>8.1060820257682629E-4</v>
      </c>
      <c r="AH12" s="53">
        <v>6.8887241372750951</v>
      </c>
      <c r="AI12" s="53">
        <v>57136.213965034411</v>
      </c>
      <c r="AJ12" s="53">
        <v>1.6212164051536526E-3</v>
      </c>
      <c r="AK12" s="53">
        <v>2.7153781049536594E-4</v>
      </c>
      <c r="AL12" s="53">
        <v>1</v>
      </c>
      <c r="AM12" s="53">
        <v>1</v>
      </c>
      <c r="AN12" s="53">
        <v>10.26</v>
      </c>
      <c r="AO12" s="53">
        <v>3327082</v>
      </c>
      <c r="AP12" s="53">
        <v>4</v>
      </c>
      <c r="AQ12" s="53">
        <v>708.15462124493865</v>
      </c>
      <c r="AR12" s="53">
        <v>0.56999999999999995</v>
      </c>
    </row>
    <row r="13" spans="1:44" ht="11.25" customHeight="1" x14ac:dyDescent="0.2">
      <c r="A13" s="50" t="s">
        <v>260</v>
      </c>
      <c r="B13" s="51">
        <v>0.30749903009680923</v>
      </c>
      <c r="C13" s="51">
        <v>94.8</v>
      </c>
      <c r="D13" s="51">
        <v>4.7149851281510751</v>
      </c>
      <c r="E13" s="51">
        <v>166.47143325468761</v>
      </c>
      <c r="F13" s="51">
        <v>7514.7013696882832</v>
      </c>
      <c r="G13" s="51">
        <v>4676.8039985807209</v>
      </c>
      <c r="H13" s="51">
        <v>72.579501619777545</v>
      </c>
      <c r="I13" s="51">
        <v>0.82</v>
      </c>
      <c r="J13" s="51"/>
      <c r="K13" s="51">
        <v>10.781962834770145</v>
      </c>
      <c r="L13" s="51">
        <v>11.373337159949962</v>
      </c>
      <c r="M13" s="51">
        <v>3.9804041118086976E-2</v>
      </c>
      <c r="N13" s="51">
        <v>0.26464817867163082</v>
      </c>
      <c r="O13" s="51">
        <v>3262151</v>
      </c>
      <c r="P13" s="51"/>
      <c r="Q13" s="51">
        <v>38.672215942218884</v>
      </c>
      <c r="R13" s="51">
        <v>1821.6698666496288</v>
      </c>
      <c r="S13" s="51">
        <v>5.6408988743314676</v>
      </c>
      <c r="T13" s="51">
        <v>1.5033285915844008</v>
      </c>
      <c r="U13" s="51">
        <v>5.124983834946821E-2</v>
      </c>
      <c r="V13" s="51">
        <v>5.124983834946821E-2</v>
      </c>
      <c r="W13" s="51">
        <v>0.82683072537142033</v>
      </c>
      <c r="X13" s="51">
        <v>1.486245312134578</v>
      </c>
      <c r="Y13" s="51">
        <v>0.11958295614875913</v>
      </c>
      <c r="Z13" s="51"/>
      <c r="AA13" s="51"/>
      <c r="AB13" s="51">
        <v>1.2513611411263532</v>
      </c>
      <c r="AC13" s="51">
        <v>117.68637046423983</v>
      </c>
      <c r="AD13" s="51">
        <v>112.23079072432313</v>
      </c>
      <c r="AE13" s="51">
        <v>1.5079668315457493E-3</v>
      </c>
      <c r="AF13" s="51">
        <v>2.970237695231942E-3</v>
      </c>
      <c r="AG13" s="51">
        <v>4.3563486201091493E-3</v>
      </c>
      <c r="AH13" s="51">
        <v>18.665352879049816</v>
      </c>
      <c r="AI13" s="51">
        <v>54606.976093829573</v>
      </c>
      <c r="AJ13" s="51">
        <v>2.6138091720654896E-2</v>
      </c>
      <c r="AK13" s="51">
        <v>1.0167026392153974E-3</v>
      </c>
      <c r="AL13" s="51">
        <v>2</v>
      </c>
      <c r="AM13" s="51">
        <v>1</v>
      </c>
      <c r="AN13" s="51">
        <v>10.87</v>
      </c>
      <c r="AO13" s="51">
        <v>443485</v>
      </c>
      <c r="AP13" s="51">
        <v>5</v>
      </c>
      <c r="AQ13" s="51">
        <v>860.04450271496364</v>
      </c>
      <c r="AR13" s="51">
        <v>0.12</v>
      </c>
    </row>
    <row r="14" spans="1:44" ht="11.25" customHeight="1" x14ac:dyDescent="0.2">
      <c r="A14" s="52" t="s">
        <v>261</v>
      </c>
      <c r="B14" s="53">
        <v>2.8302546295182539E-2</v>
      </c>
      <c r="C14" s="53">
        <v>96.875</v>
      </c>
      <c r="D14" s="53">
        <v>18.623075462230108</v>
      </c>
      <c r="E14" s="53">
        <v>213.99102413046793</v>
      </c>
      <c r="F14" s="53">
        <v>4088.3148978635159</v>
      </c>
      <c r="G14" s="53">
        <v>409.41520052401216</v>
      </c>
      <c r="H14" s="53">
        <v>36.935707977579177</v>
      </c>
      <c r="I14" s="53">
        <v>2.63</v>
      </c>
      <c r="J14" s="53">
        <v>2.8302546295182539E-2</v>
      </c>
      <c r="K14" s="53">
        <v>6.7211896920876191</v>
      </c>
      <c r="L14" s="53"/>
      <c r="M14" s="53">
        <v>61.199444930462057</v>
      </c>
      <c r="N14" s="53">
        <v>9.4345728412234976E-3</v>
      </c>
      <c r="O14" s="53">
        <v>1695963492</v>
      </c>
      <c r="P14" s="53">
        <v>1103094254</v>
      </c>
      <c r="Q14" s="53">
        <v>1.4654435815627025E-2</v>
      </c>
      <c r="R14" s="53">
        <v>1001.3723904698534</v>
      </c>
      <c r="S14" s="53">
        <v>7.0473340275004519</v>
      </c>
      <c r="T14" s="53">
        <v>0.25472291665664282</v>
      </c>
      <c r="U14" s="53">
        <v>0.33963055554219046</v>
      </c>
      <c r="V14" s="53">
        <v>0.5660509259036508</v>
      </c>
      <c r="W14" s="53">
        <v>3.9793380091026651</v>
      </c>
      <c r="X14" s="53">
        <v>4.9529456016569444</v>
      </c>
      <c r="Y14" s="53">
        <v>0.99058912033138891</v>
      </c>
      <c r="Z14" s="53">
        <v>10.651318251979955</v>
      </c>
      <c r="AA14" s="53">
        <v>3.2303977408349258</v>
      </c>
      <c r="AB14" s="53">
        <v>1.2815294775995252</v>
      </c>
      <c r="AC14" s="53">
        <v>106.06662249582608</v>
      </c>
      <c r="AD14" s="53">
        <v>30.593489352235437</v>
      </c>
      <c r="AE14" s="53">
        <v>1.3500651378633246E-3</v>
      </c>
      <c r="AF14" s="53">
        <v>1.572428806870583E-3</v>
      </c>
      <c r="AG14" s="53">
        <v>5.7655722918588037E-3</v>
      </c>
      <c r="AH14" s="53">
        <v>15.453279963841684</v>
      </c>
      <c r="AI14" s="53">
        <v>20519.346064007339</v>
      </c>
      <c r="AJ14" s="53">
        <v>3.144857613741166E-3</v>
      </c>
      <c r="AK14" s="53">
        <v>7.5579871804282172E-4</v>
      </c>
      <c r="AL14" s="53"/>
      <c r="AM14" s="53">
        <v>1</v>
      </c>
      <c r="AN14" s="53">
        <v>1.23</v>
      </c>
      <c r="AO14" s="53">
        <v>116130</v>
      </c>
      <c r="AP14" s="53">
        <v>2</v>
      </c>
      <c r="AQ14" s="53">
        <v>372.48165305792429</v>
      </c>
      <c r="AR14" s="53">
        <v>0.21</v>
      </c>
    </row>
    <row r="15" spans="1:44" ht="11.25" customHeight="1" x14ac:dyDescent="0.2">
      <c r="A15" s="50" t="s">
        <v>262</v>
      </c>
      <c r="B15" s="51">
        <v>0.34985108588529296</v>
      </c>
      <c r="C15" s="51">
        <v>81.194999999999993</v>
      </c>
      <c r="D15" s="51">
        <v>203.40342133370928</v>
      </c>
      <c r="E15" s="51">
        <v>154.92350680932662</v>
      </c>
      <c r="F15" s="51">
        <v>480.27406359164792</v>
      </c>
      <c r="G15" s="51">
        <v>17585.871240573117</v>
      </c>
      <c r="H15" s="51">
        <v>293.84367895695999</v>
      </c>
      <c r="I15" s="51">
        <v>0.32</v>
      </c>
      <c r="J15" s="51">
        <v>0.90961282330176163</v>
      </c>
      <c r="K15" s="51">
        <v>7.1656890287873871</v>
      </c>
      <c r="L15" s="51">
        <v>1.2150933808868694</v>
      </c>
      <c r="M15" s="51">
        <v>1.6327550178266621</v>
      </c>
      <c r="N15" s="51">
        <v>0.34099458515007003</v>
      </c>
      <c r="O15" s="51"/>
      <c r="P15" s="51"/>
      <c r="Q15" s="51">
        <v>44.220050735404477</v>
      </c>
      <c r="R15" s="51">
        <v>1215.3826723655077</v>
      </c>
      <c r="S15" s="51"/>
      <c r="T15" s="51">
        <v>0.62973195459352727</v>
      </c>
      <c r="U15" s="51">
        <v>0.20991065153117577</v>
      </c>
      <c r="V15" s="51">
        <v>0.10495532576558789</v>
      </c>
      <c r="W15" s="51">
        <v>1.1964907137277019</v>
      </c>
      <c r="X15" s="51">
        <v>5.42269183122204</v>
      </c>
      <c r="Y15" s="51">
        <v>0.27988086870823436</v>
      </c>
      <c r="Z15" s="51">
        <v>141.71927068462347</v>
      </c>
      <c r="AA15" s="51">
        <v>40.990430779419967</v>
      </c>
      <c r="AB15" s="51">
        <v>4.2696364253297503</v>
      </c>
      <c r="AC15" s="51">
        <v>306.65252335343462</v>
      </c>
      <c r="AD15" s="51">
        <v>73.397499549142722</v>
      </c>
      <c r="AE15" s="51">
        <v>2.5014274129389197E-3</v>
      </c>
      <c r="AF15" s="51">
        <v>3.9295150648766212E-3</v>
      </c>
      <c r="AG15" s="51">
        <v>3.2018270906109861E-3</v>
      </c>
      <c r="AH15" s="51">
        <v>18.162364171490818</v>
      </c>
      <c r="AI15" s="51">
        <v>48571.960345079118</v>
      </c>
      <c r="AJ15" s="51">
        <v>4.802740635916479E-3</v>
      </c>
      <c r="AK15" s="51">
        <v>2.0778972929112269E-3</v>
      </c>
      <c r="AL15" s="51">
        <v>1</v>
      </c>
      <c r="AM15" s="51">
        <v>1</v>
      </c>
      <c r="AN15" s="51">
        <v>11.9</v>
      </c>
      <c r="AO15" s="51">
        <v>67030</v>
      </c>
      <c r="AP15" s="51">
        <v>5</v>
      </c>
      <c r="AQ15" s="51">
        <v>28.739599965324214</v>
      </c>
      <c r="AR15" s="51">
        <v>0.39</v>
      </c>
    </row>
    <row r="16" spans="1:44" ht="11.25" customHeight="1" x14ac:dyDescent="0.2">
      <c r="A16" s="52" t="s">
        <v>263</v>
      </c>
      <c r="B16" s="53">
        <v>0.12747248825022339</v>
      </c>
      <c r="C16" s="53">
        <v>93.564999999999998</v>
      </c>
      <c r="D16" s="53">
        <v>32.327023020256654</v>
      </c>
      <c r="E16" s="53">
        <v>307.48467462010012</v>
      </c>
      <c r="F16" s="53">
        <v>2035.7297286327739</v>
      </c>
      <c r="G16" s="53">
        <v>1390.9797917864375</v>
      </c>
      <c r="H16" s="53">
        <v>6.2236074797545085</v>
      </c>
      <c r="I16" s="53">
        <v>0.54</v>
      </c>
      <c r="J16" s="53">
        <v>0.24219772767542444</v>
      </c>
      <c r="K16" s="53">
        <v>2.4676861304270403</v>
      </c>
      <c r="L16" s="53"/>
      <c r="M16" s="53">
        <v>3.1188693700182157</v>
      </c>
      <c r="N16" s="53">
        <v>7.2522871582542572E-2</v>
      </c>
      <c r="O16" s="53"/>
      <c r="P16" s="53"/>
      <c r="Q16" s="53">
        <v>86.846253902251547</v>
      </c>
      <c r="R16" s="53">
        <v>1357.9771645784549</v>
      </c>
      <c r="S16" s="53"/>
      <c r="T16" s="53">
        <v>3.5309879245311881</v>
      </c>
      <c r="U16" s="53">
        <v>0.10197799060017872</v>
      </c>
      <c r="V16" s="53">
        <v>0.15296698590026808</v>
      </c>
      <c r="W16" s="53">
        <v>0.90505466657658606</v>
      </c>
      <c r="X16" s="53">
        <v>4.19384486343235</v>
      </c>
      <c r="Y16" s="53">
        <v>0.21670323002537978</v>
      </c>
      <c r="Z16" s="53">
        <v>2.902187194382098</v>
      </c>
      <c r="AA16" s="53">
        <v>4.6353565920968256</v>
      </c>
      <c r="AB16" s="53">
        <v>1.136191654793167</v>
      </c>
      <c r="AC16" s="53">
        <v>40.865385228233116</v>
      </c>
      <c r="AD16" s="53">
        <v>92.566971850120154</v>
      </c>
      <c r="AE16" s="53">
        <v>6.8742058347958247E-4</v>
      </c>
      <c r="AF16" s="53">
        <v>1.2420374830008614E-3</v>
      </c>
      <c r="AG16" s="53"/>
      <c r="AH16" s="53">
        <v>6.0255097716405324</v>
      </c>
      <c r="AI16" s="53">
        <v>52700.797850303963</v>
      </c>
      <c r="AJ16" s="53">
        <v>8.9063175627683861E-3</v>
      </c>
      <c r="AK16" s="53">
        <v>5.166015438847029E-4</v>
      </c>
      <c r="AL16" s="53">
        <v>2</v>
      </c>
      <c r="AM16" s="53">
        <v>1</v>
      </c>
      <c r="AN16" s="53">
        <v>8</v>
      </c>
      <c r="AO16" s="53">
        <v>1093565</v>
      </c>
      <c r="AP16" s="53">
        <v>4</v>
      </c>
      <c r="AQ16" s="53">
        <v>167.52401636243215</v>
      </c>
      <c r="AR16" s="53">
        <v>0.16</v>
      </c>
    </row>
    <row r="17" spans="1:44" ht="11.25" customHeight="1" x14ac:dyDescent="0.2">
      <c r="A17" s="50" t="s">
        <v>264</v>
      </c>
      <c r="B17" s="51">
        <v>4.3242954734263393E-2</v>
      </c>
      <c r="C17" s="51">
        <v>97.094999999999999</v>
      </c>
      <c r="D17" s="51">
        <v>12.151270280328013</v>
      </c>
      <c r="E17" s="51">
        <v>94.487091607357925</v>
      </c>
      <c r="F17" s="51">
        <v>4473.9782686348353</v>
      </c>
      <c r="G17" s="51">
        <v>2994.8217179462217</v>
      </c>
      <c r="H17" s="51">
        <v>533.91262105690396</v>
      </c>
      <c r="I17" s="51">
        <v>0.19</v>
      </c>
      <c r="J17" s="51">
        <v>0.10501860435463968</v>
      </c>
      <c r="K17" s="51">
        <v>9.467832812085037</v>
      </c>
      <c r="L17" s="51">
        <v>8.5005587104061864E-2</v>
      </c>
      <c r="M17" s="51">
        <v>4.4324028602619983</v>
      </c>
      <c r="N17" s="51">
        <v>0.59056513145979828</v>
      </c>
      <c r="O17" s="51">
        <v>289935843.19999999</v>
      </c>
      <c r="P17" s="51">
        <v>254289044</v>
      </c>
      <c r="Q17" s="51">
        <v>87.285130020445266</v>
      </c>
      <c r="R17" s="51">
        <v>1472.2537758512563</v>
      </c>
      <c r="S17" s="51">
        <v>2.3610653284907812</v>
      </c>
      <c r="T17" s="51">
        <v>10.569813650046381</v>
      </c>
      <c r="U17" s="51">
        <v>1.8532694886112883E-2</v>
      </c>
      <c r="V17" s="51">
        <v>0.28416798825373091</v>
      </c>
      <c r="W17" s="51">
        <v>0.60787239226450263</v>
      </c>
      <c r="X17" s="51">
        <v>2.3289419906881856</v>
      </c>
      <c r="Y17" s="51">
        <v>8.030834450648916E-2</v>
      </c>
      <c r="Z17" s="51">
        <v>361.7873578975022</v>
      </c>
      <c r="AA17" s="51">
        <v>8.1533779967601241</v>
      </c>
      <c r="AB17" s="51">
        <v>4.4874002034407399</v>
      </c>
      <c r="AC17" s="51">
        <v>67.539997262103213</v>
      </c>
      <c r="AD17" s="51">
        <v>354.36323835852954</v>
      </c>
      <c r="AE17" s="51">
        <v>1.5211526113358442E-3</v>
      </c>
      <c r="AF17" s="51">
        <v>4.1544083942211948E-3</v>
      </c>
      <c r="AG17" s="51">
        <v>1.0439282626814615E-2</v>
      </c>
      <c r="AH17" s="51">
        <v>1.8074872205284733</v>
      </c>
      <c r="AI17" s="51">
        <v>39834.273229250422</v>
      </c>
      <c r="AJ17" s="51">
        <v>1.7895913074539339E-2</v>
      </c>
      <c r="AK17" s="51">
        <v>1.7059805501847933E-3</v>
      </c>
      <c r="AL17" s="51">
        <v>1</v>
      </c>
      <c r="AM17" s="51"/>
      <c r="AN17" s="51">
        <v>14.4</v>
      </c>
      <c r="AO17" s="51">
        <v>502411</v>
      </c>
      <c r="AP17" s="51">
        <v>4</v>
      </c>
      <c r="AQ17" s="51">
        <v>3044.4437842840953</v>
      </c>
      <c r="AR17" s="51">
        <v>0.35</v>
      </c>
    </row>
    <row r="18" spans="1:44" ht="11.25" customHeight="1" x14ac:dyDescent="0.2">
      <c r="A18" s="52" t="s">
        <v>265</v>
      </c>
      <c r="B18" s="53">
        <v>6.5438302478083077E-2</v>
      </c>
      <c r="C18" s="53">
        <v>96.27000000000001</v>
      </c>
      <c r="D18" s="53">
        <v>59.1562254401871</v>
      </c>
      <c r="E18" s="53">
        <v>90.35938933848638</v>
      </c>
      <c r="F18" s="53">
        <v>511.95684599701536</v>
      </c>
      <c r="G18" s="53">
        <v>15475.718645255545</v>
      </c>
      <c r="H18" s="53">
        <v>52.786180933160466</v>
      </c>
      <c r="I18" s="53">
        <v>0.64</v>
      </c>
      <c r="J18" s="53">
        <v>0</v>
      </c>
      <c r="K18" s="53">
        <v>3.1086019688938773</v>
      </c>
      <c r="L18" s="53">
        <v>12.498573133607135</v>
      </c>
      <c r="M18" s="53">
        <v>4.0643729669137407</v>
      </c>
      <c r="N18" s="53">
        <v>2.7304365119840822E-2</v>
      </c>
      <c r="O18" s="53"/>
      <c r="P18" s="53"/>
      <c r="Q18" s="53">
        <v>28.701078270535465</v>
      </c>
      <c r="R18" s="53">
        <v>768.02754341776836</v>
      </c>
      <c r="S18" s="53">
        <v>6.6267187642805458</v>
      </c>
      <c r="T18" s="53">
        <v>8.332477182209244</v>
      </c>
      <c r="U18" s="53">
        <v>0.17450213994155486</v>
      </c>
      <c r="V18" s="53">
        <v>0.23994044241963794</v>
      </c>
      <c r="W18" s="53">
        <v>0.74163409475160824</v>
      </c>
      <c r="X18" s="53">
        <v>8.9650474394973809</v>
      </c>
      <c r="Y18" s="53">
        <v>0.28356597740502665</v>
      </c>
      <c r="Z18" s="53">
        <v>26.94906706871889</v>
      </c>
      <c r="AA18" s="53">
        <v>2.3532949687662805</v>
      </c>
      <c r="AB18" s="53">
        <v>2.2270122800870169</v>
      </c>
      <c r="AC18" s="53">
        <v>117.76255101188337</v>
      </c>
      <c r="AD18" s="53">
        <v>85.748641919275698</v>
      </c>
      <c r="AE18" s="53">
        <v>1.0814592285503179E-3</v>
      </c>
      <c r="AF18" s="53">
        <v>1.6382619071904491E-3</v>
      </c>
      <c r="AG18" s="53">
        <v>6.2572503399635207E-3</v>
      </c>
      <c r="AH18" s="53">
        <v>13.815547989478057</v>
      </c>
      <c r="AI18" s="53">
        <v>33913.727450778948</v>
      </c>
      <c r="AJ18" s="53">
        <v>1.8771751019890565E-2</v>
      </c>
      <c r="AK18" s="53">
        <v>7.0050713591903054E-4</v>
      </c>
      <c r="AL18" s="53">
        <v>2</v>
      </c>
      <c r="AM18" s="53"/>
      <c r="AN18" s="53">
        <v>5.36</v>
      </c>
      <c r="AO18" s="53">
        <v>361249</v>
      </c>
      <c r="AP18" s="53">
        <v>2</v>
      </c>
      <c r="AQ18" s="53">
        <v>572.1356667211445</v>
      </c>
      <c r="AR18" s="53">
        <v>0.34</v>
      </c>
    </row>
    <row r="19" spans="1:44" ht="11.25" customHeight="1" x14ac:dyDescent="0.2">
      <c r="A19" s="50" t="s">
        <v>266</v>
      </c>
      <c r="B19" s="51">
        <v>0.157578667210138</v>
      </c>
      <c r="C19" s="51">
        <v>94.72999999999999</v>
      </c>
      <c r="D19" s="51">
        <v>49.374649059176562</v>
      </c>
      <c r="E19" s="51">
        <v>157.97261387816334</v>
      </c>
      <c r="F19" s="51">
        <v>8198.5680053179185</v>
      </c>
      <c r="G19" s="51">
        <v>4827.0022602033505</v>
      </c>
      <c r="H19" s="51"/>
      <c r="I19" s="51">
        <v>0.64</v>
      </c>
      <c r="J19" s="51">
        <v>5.2526222403379327E-2</v>
      </c>
      <c r="K19" s="51">
        <v>41.382272006842193</v>
      </c>
      <c r="L19" s="51"/>
      <c r="M19" s="51">
        <v>63.661781552895739</v>
      </c>
      <c r="N19" s="51">
        <v>0.45092124029248554</v>
      </c>
      <c r="O19" s="51">
        <v>1355126887</v>
      </c>
      <c r="P19" s="51">
        <v>123489600</v>
      </c>
      <c r="Q19" s="51">
        <v>2.8966635868791599E-2</v>
      </c>
      <c r="R19" s="51">
        <v>2434.1003387416081</v>
      </c>
      <c r="S19" s="51"/>
      <c r="T19" s="51">
        <v>2.2061013409419319</v>
      </c>
      <c r="U19" s="51">
        <v>0.10505244480675865</v>
      </c>
      <c r="V19" s="51">
        <v>0.68284089124393121</v>
      </c>
      <c r="W19" s="51">
        <v>2.3426695191907179</v>
      </c>
      <c r="X19" s="51">
        <v>6.7233564676325539</v>
      </c>
      <c r="Y19" s="51">
        <v>0.157578667210138</v>
      </c>
      <c r="Z19" s="51">
        <v>49.228301587931448</v>
      </c>
      <c r="AA19" s="51">
        <v>13.724402840902197</v>
      </c>
      <c r="AB19" s="51">
        <v>3.7918377024595373</v>
      </c>
      <c r="AC19" s="51">
        <v>167.93788879253245</v>
      </c>
      <c r="AD19" s="51">
        <v>330.59434206983673</v>
      </c>
      <c r="AE19" s="51">
        <v>1.1351863395131953E-2</v>
      </c>
      <c r="AF19" s="51">
        <v>2.0496420013294797E-2</v>
      </c>
      <c r="AG19" s="51">
        <v>6.8321400044315988E-3</v>
      </c>
      <c r="AH19" s="51">
        <v>61.634101407978349</v>
      </c>
      <c r="AI19" s="51">
        <v>25921.690756067699</v>
      </c>
      <c r="AJ19" s="51">
        <v>4.0992840026589594E-2</v>
      </c>
      <c r="AK19" s="51">
        <v>8.2437932945879939E-3</v>
      </c>
      <c r="AL19" s="51">
        <v>3</v>
      </c>
      <c r="AM19" s="51">
        <v>1</v>
      </c>
      <c r="AN19" s="51">
        <v>24.24</v>
      </c>
      <c r="AO19" s="51">
        <v>140635</v>
      </c>
      <c r="AP19" s="51">
        <v>3</v>
      </c>
      <c r="AQ19" s="51">
        <v>2472.1961963235653</v>
      </c>
      <c r="AR19" s="51">
        <v>0.15</v>
      </c>
    </row>
    <row r="20" spans="1:44" ht="11.25" customHeight="1" x14ac:dyDescent="0.2">
      <c r="A20" s="52" t="s">
        <v>267</v>
      </c>
      <c r="B20" s="53">
        <v>0.16934084077727446</v>
      </c>
      <c r="C20" s="53">
        <v>95.63</v>
      </c>
      <c r="D20" s="53">
        <v>444.51970704034545</v>
      </c>
      <c r="E20" s="53">
        <v>295.82151475382074</v>
      </c>
      <c r="F20" s="53">
        <v>717.96461626263078</v>
      </c>
      <c r="G20" s="53">
        <v>50759.070318784128</v>
      </c>
      <c r="H20" s="53">
        <v>127.40339552749687</v>
      </c>
      <c r="I20" s="53">
        <v>1.53</v>
      </c>
      <c r="J20" s="53">
        <v>8.467042038863723E-2</v>
      </c>
      <c r="K20" s="53">
        <v>7.2191342165207528</v>
      </c>
      <c r="L20" s="53">
        <v>28.607300134984524</v>
      </c>
      <c r="M20" s="53">
        <v>33.783497735066256</v>
      </c>
      <c r="N20" s="53">
        <v>4.3077876975757851E-2</v>
      </c>
      <c r="O20" s="53"/>
      <c r="P20" s="53"/>
      <c r="Q20" s="53">
        <v>40.299283688243513</v>
      </c>
      <c r="R20" s="53">
        <v>382.11760721391983</v>
      </c>
      <c r="S20" s="53"/>
      <c r="T20" s="53">
        <v>0.84670420388637235</v>
      </c>
      <c r="U20" s="53">
        <v>0.33868168155454892</v>
      </c>
      <c r="V20" s="53">
        <v>0.25401126116591166</v>
      </c>
      <c r="W20" s="53">
        <v>13.513399094026502</v>
      </c>
      <c r="X20" s="53">
        <v>9.4830870835273693</v>
      </c>
      <c r="Y20" s="53">
        <v>0.59269294272046058</v>
      </c>
      <c r="Z20" s="53">
        <v>82.074843072678902</v>
      </c>
      <c r="AA20" s="53">
        <v>11.148554561326131</v>
      </c>
      <c r="AB20" s="53">
        <v>0.34821283888737598</v>
      </c>
      <c r="AC20" s="53">
        <v>70.707421362347077</v>
      </c>
      <c r="AD20" s="53">
        <v>54.290258591469723</v>
      </c>
      <c r="AE20" s="53">
        <v>2.2764731754419051E-3</v>
      </c>
      <c r="AF20" s="53">
        <v>3.5898230813131539E-3</v>
      </c>
      <c r="AG20" s="53">
        <v>4.7864307750842055E-3</v>
      </c>
      <c r="AH20" s="53">
        <v>25.655143310643496</v>
      </c>
      <c r="AI20" s="53">
        <v>62688.455188180014</v>
      </c>
      <c r="AJ20" s="53">
        <v>1.0769469243939463E-2</v>
      </c>
      <c r="AK20" s="53">
        <v>1.7577782312123197E-3</v>
      </c>
      <c r="AL20" s="53"/>
      <c r="AM20" s="53"/>
      <c r="AN20" s="53"/>
      <c r="AO20" s="53">
        <v>1305</v>
      </c>
      <c r="AP20" s="53">
        <v>4</v>
      </c>
      <c r="AQ20" s="53">
        <v>3113.7227951539971</v>
      </c>
      <c r="AR20" s="53">
        <v>0.48</v>
      </c>
    </row>
    <row r="21" spans="1:44" ht="11.25" customHeight="1" x14ac:dyDescent="0.2">
      <c r="A21" s="50" t="s">
        <v>268</v>
      </c>
      <c r="B21" s="51">
        <v>0.25393084955105028</v>
      </c>
      <c r="C21" s="51">
        <v>97.9</v>
      </c>
      <c r="D21" s="51">
        <v>16.622704074457211</v>
      </c>
      <c r="E21" s="51">
        <v>315.59697970740916</v>
      </c>
      <c r="F21" s="51">
        <v>2026.3022448327072</v>
      </c>
      <c r="G21" s="51">
        <v>8130.4230513997709</v>
      </c>
      <c r="H21" s="51">
        <v>16.819789391444232</v>
      </c>
      <c r="I21" s="51">
        <v>3.2</v>
      </c>
      <c r="J21" s="51">
        <v>3.9066284546315423E-2</v>
      </c>
      <c r="K21" s="51">
        <v>2.1042369465570423</v>
      </c>
      <c r="L21" s="51">
        <v>52.270804446511413</v>
      </c>
      <c r="M21" s="51"/>
      <c r="N21" s="51">
        <v>0.11222597048304224</v>
      </c>
      <c r="O21" s="51"/>
      <c r="P21" s="51"/>
      <c r="Q21" s="51">
        <v>76.584704494810438</v>
      </c>
      <c r="R21" s="51">
        <v>1569.6182677071843</v>
      </c>
      <c r="S21" s="51">
        <v>4.1097731342723822</v>
      </c>
      <c r="T21" s="51"/>
      <c r="U21" s="51">
        <v>5.8599426819473131E-2</v>
      </c>
      <c r="V21" s="51">
        <v>1.9533142273157712E-2</v>
      </c>
      <c r="W21" s="51">
        <v>1.7111032631286154</v>
      </c>
      <c r="X21" s="51">
        <v>2.226778219139979</v>
      </c>
      <c r="Y21" s="51">
        <v>0.78132569092630855</v>
      </c>
      <c r="Z21" s="51">
        <v>2.444032246075142</v>
      </c>
      <c r="AA21" s="51">
        <v>3.868366854789087</v>
      </c>
      <c r="AB21" s="51">
        <v>0.6390645541395461</v>
      </c>
      <c r="AC21" s="51">
        <v>538.17889389284585</v>
      </c>
      <c r="AD21" s="51">
        <v>97.188158046524933</v>
      </c>
      <c r="AE21" s="51">
        <v>1.2625421679342253E-3</v>
      </c>
      <c r="AF21" s="51">
        <v>8.0622105183697317E-4</v>
      </c>
      <c r="AG21" s="51">
        <v>3.1173880689733956E-3</v>
      </c>
      <c r="AH21" s="51">
        <v>5.8241953466758689</v>
      </c>
      <c r="AI21" s="51">
        <v>92298.218733689835</v>
      </c>
      <c r="AJ21" s="51">
        <v>1.2469552275893582E-2</v>
      </c>
      <c r="AK21" s="51">
        <v>5.9142433819371024E-4</v>
      </c>
      <c r="AL21" s="51"/>
      <c r="AM21" s="51">
        <v>1</v>
      </c>
      <c r="AN21" s="51"/>
      <c r="AO21" s="51"/>
      <c r="AP21" s="51">
        <v>5</v>
      </c>
      <c r="AQ21" s="51">
        <v>453.86988112604359</v>
      </c>
      <c r="AR21" s="51">
        <v>0.38</v>
      </c>
    </row>
    <row r="22" spans="1:44" ht="11.25" customHeight="1" x14ac:dyDescent="0.2">
      <c r="A22" s="52" t="s">
        <v>269</v>
      </c>
      <c r="B22" s="53">
        <v>5.0404635815165189E-2</v>
      </c>
      <c r="C22" s="53">
        <v>83.89</v>
      </c>
      <c r="D22" s="53">
        <v>346.88470367996683</v>
      </c>
      <c r="E22" s="53">
        <v>45.8079850520012</v>
      </c>
      <c r="F22" s="53">
        <v>213.31642729541545</v>
      </c>
      <c r="G22" s="53">
        <v>34057.572343043532</v>
      </c>
      <c r="H22" s="53">
        <v>102.85250992907976</v>
      </c>
      <c r="I22" s="53">
        <v>1.82</v>
      </c>
      <c r="J22" s="53">
        <v>0.30242781489099113</v>
      </c>
      <c r="K22" s="53">
        <v>2.5461555420194437</v>
      </c>
      <c r="L22" s="53">
        <v>1.2393684425863638</v>
      </c>
      <c r="M22" s="53">
        <v>81.11794457959887</v>
      </c>
      <c r="N22" s="53">
        <v>1.2798985637724927E-2</v>
      </c>
      <c r="O22" s="53">
        <v>697658434</v>
      </c>
      <c r="P22" s="53">
        <v>386411312</v>
      </c>
      <c r="Q22" s="53">
        <v>8.515367806407891</v>
      </c>
      <c r="R22" s="53">
        <v>579.65331187439972</v>
      </c>
      <c r="S22" s="53"/>
      <c r="T22" s="53"/>
      <c r="U22" s="53">
        <v>0.6804625835047301</v>
      </c>
      <c r="V22" s="53">
        <v>1.7137576177156166</v>
      </c>
      <c r="W22" s="53">
        <v>2.5000699364321934</v>
      </c>
      <c r="X22" s="53">
        <v>7.8631231871657699</v>
      </c>
      <c r="Y22" s="53">
        <v>1.612948346085286</v>
      </c>
      <c r="Z22" s="53">
        <v>36.110204812567929</v>
      </c>
      <c r="AA22" s="53">
        <v>17.568314319195824</v>
      </c>
      <c r="AB22" s="53">
        <v>4.9777388309385193</v>
      </c>
      <c r="AC22" s="53">
        <v>71.248464863810455</v>
      </c>
      <c r="AD22" s="53">
        <v>35.793440583855599</v>
      </c>
      <c r="AE22" s="53">
        <v>8.0445601804571656E-4</v>
      </c>
      <c r="AF22" s="53">
        <v>1.0665821364770772E-3</v>
      </c>
      <c r="AG22" s="53">
        <v>1.4221095153027696E-3</v>
      </c>
      <c r="AH22" s="53">
        <v>3.233962364369416</v>
      </c>
      <c r="AI22" s="53">
        <v>1694.8558792849296</v>
      </c>
      <c r="AJ22" s="53">
        <v>6.3994928188624636E-3</v>
      </c>
      <c r="AK22" s="53">
        <v>5.5459074016853929E-4</v>
      </c>
      <c r="AL22" s="53">
        <v>1</v>
      </c>
      <c r="AM22" s="53">
        <v>1</v>
      </c>
      <c r="AN22" s="53">
        <v>0.35</v>
      </c>
      <c r="AO22" s="53">
        <v>170320</v>
      </c>
      <c r="AP22" s="53">
        <v>4</v>
      </c>
      <c r="AQ22" s="53">
        <v>358.01429284057809</v>
      </c>
      <c r="AR22" s="53">
        <v>0.41</v>
      </c>
    </row>
    <row r="23" spans="1:44" ht="11.25" customHeight="1" x14ac:dyDescent="0.2">
      <c r="A23" s="50" t="s">
        <v>270</v>
      </c>
      <c r="B23" s="51">
        <v>8.1051950571926878E-2</v>
      </c>
      <c r="C23" s="51">
        <v>91.685000000000002</v>
      </c>
      <c r="D23" s="51">
        <v>29.227333376236835</v>
      </c>
      <c r="E23" s="51">
        <v>57.010969408886503</v>
      </c>
      <c r="F23" s="51">
        <v>1457.3411329842147</v>
      </c>
      <c r="G23" s="51">
        <v>13529.972389923209</v>
      </c>
      <c r="H23" s="51">
        <v>94.012697580117106</v>
      </c>
      <c r="I23" s="51">
        <v>0.63</v>
      </c>
      <c r="J23" s="51">
        <v>0.11347273080069763</v>
      </c>
      <c r="K23" s="51">
        <v>9.2016519136623316</v>
      </c>
      <c r="L23" s="51">
        <v>9.0617471648958468</v>
      </c>
      <c r="M23" s="51">
        <v>15.253977097636639</v>
      </c>
      <c r="N23" s="51">
        <v>8.7440467979052874E-2</v>
      </c>
      <c r="O23" s="51">
        <v>1866738881</v>
      </c>
      <c r="P23" s="51"/>
      <c r="Q23" s="51">
        <v>26.970013696158606</v>
      </c>
      <c r="R23" s="51">
        <v>904.30747349236481</v>
      </c>
      <c r="S23" s="51">
        <v>4.1433757132369022</v>
      </c>
      <c r="T23" s="51">
        <v>1.6696701817816937</v>
      </c>
      <c r="U23" s="51">
        <v>0.5511532638891028</v>
      </c>
      <c r="V23" s="51">
        <v>0.61599482434664432</v>
      </c>
      <c r="W23" s="51">
        <v>0.47658546936293</v>
      </c>
      <c r="X23" s="51">
        <v>2.2370338357851818</v>
      </c>
      <c r="Y23" s="51">
        <v>0.37283897263086363</v>
      </c>
      <c r="Z23" s="51">
        <v>31.80034939462195</v>
      </c>
      <c r="AA23" s="51">
        <v>4.351037686637671</v>
      </c>
      <c r="AB23" s="51">
        <v>3.8823567782699477</v>
      </c>
      <c r="AC23" s="51">
        <v>52.561865738092294</v>
      </c>
      <c r="AD23" s="51">
        <v>209.76819619379222</v>
      </c>
      <c r="AE23" s="51">
        <v>5.5813064754300879E-4</v>
      </c>
      <c r="AF23" s="51">
        <v>2.0402775861779001E-3</v>
      </c>
      <c r="AG23" s="51">
        <v>9.7156075532280962E-4</v>
      </c>
      <c r="AH23" s="51">
        <v>19.249241776984231</v>
      </c>
      <c r="AI23" s="51">
        <v>44014.80786716169</v>
      </c>
      <c r="AJ23" s="51">
        <v>2.9146822659684293E-2</v>
      </c>
      <c r="AK23" s="51">
        <v>1.1360709360213543E-3</v>
      </c>
      <c r="AL23" s="51">
        <v>2</v>
      </c>
      <c r="AM23" s="51">
        <v>1</v>
      </c>
      <c r="AN23" s="51">
        <v>0.46</v>
      </c>
      <c r="AO23" s="51">
        <v>18166</v>
      </c>
      <c r="AP23" s="51">
        <v>5</v>
      </c>
      <c r="AQ23" s="51">
        <v>737.35340496242725</v>
      </c>
      <c r="AR23" s="51">
        <v>0.19</v>
      </c>
    </row>
    <row r="24" spans="1:44" ht="11.25" customHeight="1" x14ac:dyDescent="0.2">
      <c r="A24" s="52" t="s">
        <v>271</v>
      </c>
      <c r="B24" s="53">
        <v>0.3924700692513437</v>
      </c>
      <c r="C24" s="53">
        <v>96.960000000000008</v>
      </c>
      <c r="D24" s="53">
        <v>46.115233137032888</v>
      </c>
      <c r="E24" s="53">
        <v>120.16305169027046</v>
      </c>
      <c r="F24" s="53">
        <v>5987.7248219592793</v>
      </c>
      <c r="G24" s="53">
        <v>17432.375771776042</v>
      </c>
      <c r="H24" s="53">
        <v>21.964086652984999</v>
      </c>
      <c r="I24" s="53">
        <v>0.69</v>
      </c>
      <c r="J24" s="53"/>
      <c r="K24" s="53">
        <v>3.643958248792361</v>
      </c>
      <c r="L24" s="53">
        <v>22.07759680782414</v>
      </c>
      <c r="M24" s="53"/>
      <c r="N24" s="53">
        <v>0.29938624109796391</v>
      </c>
      <c r="O24" s="53"/>
      <c r="P24" s="53"/>
      <c r="Q24" s="53">
        <v>51.769370360267899</v>
      </c>
      <c r="R24" s="53">
        <v>2111.0965025029777</v>
      </c>
      <c r="S24" s="53"/>
      <c r="T24" s="53">
        <v>0.68682262118985149</v>
      </c>
      <c r="U24" s="53">
        <v>0.29435255193850779</v>
      </c>
      <c r="V24" s="53"/>
      <c r="W24" s="53">
        <v>2.4725614362834656</v>
      </c>
      <c r="X24" s="53">
        <v>4.562464555046871</v>
      </c>
      <c r="Y24" s="53">
        <v>0.19623503462567185</v>
      </c>
      <c r="Z24" s="53">
        <v>16.360174992113308</v>
      </c>
      <c r="AA24" s="53">
        <v>44.273237333566911</v>
      </c>
      <c r="AB24" s="53">
        <v>1.950287513438165</v>
      </c>
      <c r="AC24" s="53">
        <v>85.713010186560652</v>
      </c>
      <c r="AD24" s="53">
        <v>113.69329367976825</v>
      </c>
      <c r="AE24" s="53">
        <v>5.0545729024315629E-3</v>
      </c>
      <c r="AF24" s="53">
        <v>8.5538926027989692E-3</v>
      </c>
      <c r="AG24" s="53"/>
      <c r="AH24" s="53">
        <v>20.577101480416488</v>
      </c>
      <c r="AI24" s="53">
        <v>86047.149391769504</v>
      </c>
      <c r="AJ24" s="53">
        <v>8.5538926027989692E-3</v>
      </c>
      <c r="AK24" s="53">
        <v>3.2364917697866929E-3</v>
      </c>
      <c r="AL24" s="53"/>
      <c r="AM24" s="53">
        <v>1</v>
      </c>
      <c r="AN24" s="53">
        <v>55.56</v>
      </c>
      <c r="AO24" s="53">
        <v>717305</v>
      </c>
      <c r="AP24" s="53">
        <v>5</v>
      </c>
      <c r="AQ24" s="53">
        <v>3302.4269788404067</v>
      </c>
      <c r="AR24" s="53">
        <v>0.28999999999999998</v>
      </c>
    </row>
    <row r="25" spans="1:44" ht="11.25" customHeight="1" x14ac:dyDescent="0.2">
      <c r="A25" s="50" t="s">
        <v>272</v>
      </c>
      <c r="B25" s="51"/>
      <c r="C25" s="51">
        <v>92.465000000000003</v>
      </c>
      <c r="D25" s="51">
        <v>69.660793227319274</v>
      </c>
      <c r="E25" s="51">
        <v>178.81379523456241</v>
      </c>
      <c r="F25" s="51"/>
      <c r="G25" s="51">
        <v>47637.560087428959</v>
      </c>
      <c r="H25" s="51">
        <v>100.86567509791199</v>
      </c>
      <c r="I25" s="51">
        <v>9.8800000000000008</v>
      </c>
      <c r="J25" s="51">
        <v>0.99895974991375647</v>
      </c>
      <c r="K25" s="51"/>
      <c r="L25" s="51">
        <v>11.032210475607274</v>
      </c>
      <c r="M25" s="51">
        <v>23.131245995836334</v>
      </c>
      <c r="N25" s="51"/>
      <c r="O25" s="51">
        <v>69967449.579999998</v>
      </c>
      <c r="P25" s="51"/>
      <c r="Q25" s="51">
        <v>50.991649362463889</v>
      </c>
      <c r="R25" s="51">
        <v>1730.9088802193983</v>
      </c>
      <c r="S25" s="51">
        <v>20.232264801586616</v>
      </c>
      <c r="T25" s="51">
        <v>10.722167982407653</v>
      </c>
      <c r="U25" s="51">
        <v>6.6597316660917102E-2</v>
      </c>
      <c r="V25" s="51">
        <v>0.26638926664366841</v>
      </c>
      <c r="W25" s="51">
        <v>8.4445397526042889</v>
      </c>
      <c r="X25" s="51">
        <v>40.357973896515759</v>
      </c>
      <c r="Y25" s="51">
        <v>1.3319463332183421</v>
      </c>
      <c r="Z25" s="51">
        <v>28.061451828161648</v>
      </c>
      <c r="AA25" s="51">
        <v>12.658857567631118</v>
      </c>
      <c r="AB25" s="51">
        <v>0.22144948034978104</v>
      </c>
      <c r="AC25" s="51">
        <v>10.369868177271401</v>
      </c>
      <c r="AD25" s="51">
        <v>27.344693676762855</v>
      </c>
      <c r="AE25" s="51">
        <v>2.0131770940889186E-3</v>
      </c>
      <c r="AF25" s="51">
        <v>8.3882378920371598E-4</v>
      </c>
      <c r="AG25" s="51">
        <v>5.2193480217120111E-3</v>
      </c>
      <c r="AH25" s="51">
        <v>8.8669266677427476</v>
      </c>
      <c r="AI25" s="51">
        <v>138801.46141151682</v>
      </c>
      <c r="AJ25" s="51">
        <v>6.7105903136297279E-3</v>
      </c>
      <c r="AK25" s="51">
        <v>1.3845459713015789E-3</v>
      </c>
      <c r="AL25" s="51">
        <v>2</v>
      </c>
      <c r="AM25" s="51">
        <v>1</v>
      </c>
      <c r="AN25" s="51">
        <v>44.44</v>
      </c>
      <c r="AO25" s="51">
        <v>2039669</v>
      </c>
      <c r="AP25" s="51">
        <v>4</v>
      </c>
      <c r="AQ25" s="51">
        <v>1557.4564321634477</v>
      </c>
      <c r="AR25" s="51">
        <v>0.67</v>
      </c>
    </row>
    <row r="26" spans="1:44" ht="11.25" customHeight="1" x14ac:dyDescent="0.2">
      <c r="A26" s="52" t="s">
        <v>273</v>
      </c>
      <c r="B26" s="53">
        <v>0.14717678139096776</v>
      </c>
      <c r="C26" s="53">
        <v>89.509999999999991</v>
      </c>
      <c r="D26" s="53">
        <v>142.65109536319551</v>
      </c>
      <c r="E26" s="53">
        <v>97.161695770875184</v>
      </c>
      <c r="F26" s="53">
        <v>817.82245807204174</v>
      </c>
      <c r="G26" s="53">
        <v>36949.252219303213</v>
      </c>
      <c r="H26" s="53">
        <v>64.435397292588931</v>
      </c>
      <c r="I26" s="53">
        <v>1.23</v>
      </c>
      <c r="J26" s="53"/>
      <c r="K26" s="53">
        <v>2.8313013498454085</v>
      </c>
      <c r="L26" s="53">
        <v>11.449514413008584</v>
      </c>
      <c r="M26" s="53"/>
      <c r="N26" s="53">
        <v>3.1077253406737587E-2</v>
      </c>
      <c r="O26" s="53"/>
      <c r="P26" s="53"/>
      <c r="Q26" s="53">
        <v>19.350125836148088</v>
      </c>
      <c r="R26" s="53">
        <v>1045.0901825727972</v>
      </c>
      <c r="S26" s="53">
        <v>1.6630976297179361</v>
      </c>
      <c r="T26" s="53">
        <v>9.9344327438903246</v>
      </c>
      <c r="U26" s="53">
        <v>0.33114775812967751</v>
      </c>
      <c r="V26" s="53">
        <v>0.11038258604322582</v>
      </c>
      <c r="W26" s="53">
        <v>0.77267810230258083</v>
      </c>
      <c r="X26" s="53">
        <v>4.7832453952064524</v>
      </c>
      <c r="Y26" s="53">
        <v>0.55191293021612908</v>
      </c>
      <c r="Z26" s="53">
        <v>11.740004950115775</v>
      </c>
      <c r="AA26" s="53">
        <v>3.2251646456529039</v>
      </c>
      <c r="AB26" s="53">
        <v>1.0729830649905188</v>
      </c>
      <c r="AC26" s="53">
        <v>265.06317563341202</v>
      </c>
      <c r="AD26" s="53">
        <v>56.657055180967426</v>
      </c>
      <c r="AE26" s="53">
        <v>1.2391249371667004E-3</v>
      </c>
      <c r="AF26" s="53">
        <v>1.3679939292711807E-3</v>
      </c>
      <c r="AG26" s="53">
        <v>5.9973646925283062E-3</v>
      </c>
      <c r="AH26" s="53">
        <v>5.6958608129857469</v>
      </c>
      <c r="AI26" s="53">
        <v>40131.833601930957</v>
      </c>
      <c r="AJ26" s="53">
        <v>2.7805963574449422E-2</v>
      </c>
      <c r="AK26" s="53">
        <v>5.9268890112205899E-4</v>
      </c>
      <c r="AL26" s="53"/>
      <c r="AM26" s="53">
        <v>1</v>
      </c>
      <c r="AN26" s="53"/>
      <c r="AO26" s="53"/>
      <c r="AP26" s="53">
        <v>5</v>
      </c>
      <c r="AQ26" s="53">
        <v>143.24323917623425</v>
      </c>
      <c r="AR26" s="53">
        <v>0.42</v>
      </c>
    </row>
    <row r="27" spans="1:44" ht="11.25" customHeight="1" x14ac:dyDescent="0.2">
      <c r="A27" s="50" t="s">
        <v>274</v>
      </c>
      <c r="B27" s="51">
        <v>0.10113537948185648</v>
      </c>
      <c r="C27" s="51">
        <v>97.734999999999999</v>
      </c>
      <c r="D27" s="51">
        <v>110.00158108309924</v>
      </c>
      <c r="E27" s="51">
        <v>227.36008678764028</v>
      </c>
      <c r="F27" s="51">
        <v>1394.5678548867079</v>
      </c>
      <c r="G27" s="51">
        <v>14965.676337793515</v>
      </c>
      <c r="H27" s="51">
        <v>25.492229720677994</v>
      </c>
      <c r="I27" s="51">
        <v>1.02</v>
      </c>
      <c r="J27" s="51"/>
      <c r="K27" s="51">
        <v>1.6089826625755392</v>
      </c>
      <c r="L27" s="51">
        <v>25.14754484324456</v>
      </c>
      <c r="M27" s="51">
        <v>16.811059895405791</v>
      </c>
      <c r="N27" s="51">
        <v>4.0093825827992854E-2</v>
      </c>
      <c r="O27" s="51">
        <v>66560000</v>
      </c>
      <c r="P27" s="51">
        <v>202841600</v>
      </c>
      <c r="Q27" s="51">
        <v>22.29683233877925</v>
      </c>
      <c r="R27" s="51">
        <v>1089.0706029455343</v>
      </c>
      <c r="S27" s="51"/>
      <c r="T27" s="51"/>
      <c r="U27" s="51">
        <v>0.23598255212433178</v>
      </c>
      <c r="V27" s="51">
        <v>0.13484717264247531</v>
      </c>
      <c r="W27" s="51">
        <v>3.8633714962069177</v>
      </c>
      <c r="X27" s="51">
        <v>4.4499566972016851</v>
      </c>
      <c r="Y27" s="51">
        <v>0.60681227689113892</v>
      </c>
      <c r="Z27" s="51">
        <v>8.5155799639019598</v>
      </c>
      <c r="AA27" s="51">
        <v>2.0385095618806455</v>
      </c>
      <c r="AB27" s="51">
        <v>0.21964443714465648</v>
      </c>
      <c r="AC27" s="51">
        <v>19.657683709888445</v>
      </c>
      <c r="AD27" s="51">
        <v>77.162624793558194</v>
      </c>
      <c r="AE27" s="51">
        <v>1.0556103909320595E-3</v>
      </c>
      <c r="AF27" s="51">
        <v>1.5319116591468373E-3</v>
      </c>
      <c r="AG27" s="51">
        <v>6.972839274433539E-3</v>
      </c>
      <c r="AH27" s="51">
        <v>3.978295341034102</v>
      </c>
      <c r="AI27" s="51">
        <v>88178.116933400001</v>
      </c>
      <c r="AJ27" s="51">
        <v>8.7160490930419249E-3</v>
      </c>
      <c r="AK27" s="51">
        <v>7.0406561155870833E-4</v>
      </c>
      <c r="AL27" s="51"/>
      <c r="AM27" s="51"/>
      <c r="AN27" s="51"/>
      <c r="AO27" s="51">
        <v>63040</v>
      </c>
      <c r="AP27" s="51">
        <v>3</v>
      </c>
      <c r="AQ27" s="51">
        <v>158.88485891706122</v>
      </c>
      <c r="AR27" s="51">
        <v>0.37</v>
      </c>
    </row>
    <row r="28" spans="1:44" ht="11.25" customHeight="1" x14ac:dyDescent="0.2">
      <c r="A28" s="52" t="s">
        <v>275</v>
      </c>
      <c r="B28" s="53">
        <v>3.5083656980068975E-2</v>
      </c>
      <c r="C28" s="53">
        <v>97.58</v>
      </c>
      <c r="D28" s="53">
        <v>83.32368532766381</v>
      </c>
      <c r="E28" s="53">
        <v>259.41066473004878</v>
      </c>
      <c r="F28" s="53">
        <v>278.7765878292052</v>
      </c>
      <c r="G28" s="53">
        <v>19905.531406305003</v>
      </c>
      <c r="H28" s="53">
        <v>32.960229899246237</v>
      </c>
      <c r="I28" s="53">
        <v>1.46</v>
      </c>
      <c r="J28" s="53">
        <v>0.52625485470103461</v>
      </c>
      <c r="K28" s="53">
        <v>0.50848849620047032</v>
      </c>
      <c r="L28" s="53"/>
      <c r="M28" s="53">
        <v>11.601112853599409</v>
      </c>
      <c r="N28" s="53">
        <v>1.6169042094093901E-2</v>
      </c>
      <c r="O28" s="53">
        <v>16640000</v>
      </c>
      <c r="P28" s="53">
        <v>19864000</v>
      </c>
      <c r="Q28" s="53">
        <v>38.384462988496068</v>
      </c>
      <c r="R28" s="53">
        <v>1099.8842239319658</v>
      </c>
      <c r="S28" s="53">
        <v>4.1047878666680697</v>
      </c>
      <c r="T28" s="53">
        <v>0.10525097094020693</v>
      </c>
      <c r="U28" s="53">
        <v>0.5613385116811036</v>
      </c>
      <c r="V28" s="53">
        <v>1.2980953082625521</v>
      </c>
      <c r="W28" s="53">
        <v>1.8524170885476419</v>
      </c>
      <c r="X28" s="53">
        <v>4.069704209688001</v>
      </c>
      <c r="Y28" s="53">
        <v>0.80692411054158641</v>
      </c>
      <c r="Z28" s="53">
        <v>25.392532768375855</v>
      </c>
      <c r="AA28" s="53">
        <v>4.3600658336487692</v>
      </c>
      <c r="AB28" s="53">
        <v>0.15946020823830537</v>
      </c>
      <c r="AC28" s="53">
        <v>105.9017727771872</v>
      </c>
      <c r="AD28" s="53">
        <v>28.881566728884025</v>
      </c>
      <c r="AE28" s="53">
        <v>3.842596209563944E-4</v>
      </c>
      <c r="AF28" s="53">
        <v>4.2695513464379516E-4</v>
      </c>
      <c r="AG28" s="53">
        <v>2.416063761186445E-3</v>
      </c>
      <c r="AH28" s="53">
        <v>4.7552297883860826</v>
      </c>
      <c r="AI28" s="53">
        <v>68746.776689014951</v>
      </c>
      <c r="AJ28" s="53">
        <v>6.6906381079009248E-3</v>
      </c>
      <c r="AK28" s="53">
        <v>1.4521641287124887E-4</v>
      </c>
      <c r="AL28" s="53"/>
      <c r="AM28" s="53">
        <v>1</v>
      </c>
      <c r="AN28" s="53">
        <v>1.39</v>
      </c>
      <c r="AO28" s="53">
        <v>330190</v>
      </c>
      <c r="AP28" s="53">
        <v>4</v>
      </c>
      <c r="AQ28" s="53">
        <v>786.64620000469461</v>
      </c>
      <c r="AR28" s="53">
        <v>0.54</v>
      </c>
    </row>
    <row r="29" spans="1:44" ht="11.25" customHeight="1" x14ac:dyDescent="0.2">
      <c r="A29" s="50" t="s">
        <v>276</v>
      </c>
      <c r="B29" s="51">
        <v>4.1748912023352673E-2</v>
      </c>
      <c r="C29" s="51">
        <v>87.72</v>
      </c>
      <c r="D29" s="51">
        <v>548.45545725078409</v>
      </c>
      <c r="E29" s="51">
        <v>120.06694855532065</v>
      </c>
      <c r="F29" s="51">
        <v>4447.7857648778336</v>
      </c>
      <c r="G29" s="51">
        <v>8452.5334353120088</v>
      </c>
      <c r="H29" s="51"/>
      <c r="I29" s="51">
        <v>2.31</v>
      </c>
      <c r="J29" s="51">
        <v>4.1748912023352673E-2</v>
      </c>
      <c r="K29" s="51">
        <v>2.7576271742242566</v>
      </c>
      <c r="L29" s="51">
        <v>4.4720464145044403</v>
      </c>
      <c r="M29" s="51">
        <v>16.31004746016319</v>
      </c>
      <c r="N29" s="51">
        <v>6.4695065670950305E-2</v>
      </c>
      <c r="O29" s="51">
        <v>365672005</v>
      </c>
      <c r="P29" s="51">
        <v>318246392</v>
      </c>
      <c r="Q29" s="51">
        <v>42.30939534215738</v>
      </c>
      <c r="R29" s="51">
        <v>2467.096429967035</v>
      </c>
      <c r="S29" s="51">
        <v>5.352210521393812</v>
      </c>
      <c r="T29" s="51">
        <v>4.1748912023352673E-2</v>
      </c>
      <c r="U29" s="51">
        <v>1.3777140967706383</v>
      </c>
      <c r="V29" s="51"/>
      <c r="W29" s="51">
        <v>2.4965849389964898</v>
      </c>
      <c r="X29" s="51">
        <v>4.3001379384053253</v>
      </c>
      <c r="Y29" s="51">
        <v>0.58448476832693741</v>
      </c>
      <c r="Z29" s="51">
        <v>12.554077493447908</v>
      </c>
      <c r="AA29" s="51">
        <v>4.5747498312570736</v>
      </c>
      <c r="AB29" s="51">
        <v>0.61460312387402793</v>
      </c>
      <c r="AC29" s="51">
        <v>160.75418574591947</v>
      </c>
      <c r="AD29" s="51">
        <v>49.55104252661404</v>
      </c>
      <c r="AE29" s="51">
        <v>2.2654743743451395E-3</v>
      </c>
      <c r="AF29" s="51">
        <v>4.0434416044343941E-3</v>
      </c>
      <c r="AG29" s="51">
        <v>5.3912554725791921E-3</v>
      </c>
      <c r="AH29" s="51">
        <v>47.518458344619589</v>
      </c>
      <c r="AI29" s="51">
        <v>17868.534345994944</v>
      </c>
      <c r="AJ29" s="51">
        <v>2.4260649626606366E-2</v>
      </c>
      <c r="AK29" s="51">
        <v>2.3949149880554718E-3</v>
      </c>
      <c r="AL29" s="51">
        <v>1</v>
      </c>
      <c r="AM29" s="51">
        <v>1</v>
      </c>
      <c r="AN29" s="51"/>
      <c r="AO29" s="51"/>
      <c r="AP29" s="51">
        <v>4</v>
      </c>
      <c r="AQ29" s="51">
        <v>1349.3813756734505</v>
      </c>
      <c r="AR29" s="51">
        <v>0.15</v>
      </c>
    </row>
    <row r="30" spans="1:44" ht="11.25" customHeight="1" x14ac:dyDescent="0.2">
      <c r="A30" s="52" t="s">
        <v>277</v>
      </c>
      <c r="B30" s="53"/>
      <c r="C30" s="53">
        <v>97.509999999999991</v>
      </c>
      <c r="D30" s="53">
        <v>71.883122807404945</v>
      </c>
      <c r="E30" s="53">
        <v>220.71227632407025</v>
      </c>
      <c r="F30" s="53">
        <v>2243.0102473543106</v>
      </c>
      <c r="G30" s="53">
        <v>1062.4600608962978</v>
      </c>
      <c r="H30" s="53">
        <v>20.210805828970546</v>
      </c>
      <c r="I30" s="53">
        <v>3.12</v>
      </c>
      <c r="J30" s="53">
        <v>2.9055425548668131E-2</v>
      </c>
      <c r="K30" s="53">
        <v>0.69034870946349325</v>
      </c>
      <c r="L30" s="53"/>
      <c r="M30" s="53">
        <v>2.2082123416987778</v>
      </c>
      <c r="N30" s="53">
        <v>2.2430102473543104E-2</v>
      </c>
      <c r="O30" s="53"/>
      <c r="P30" s="53"/>
      <c r="Q30" s="53">
        <v>26.618709160420234</v>
      </c>
      <c r="R30" s="53">
        <v>1358.0311230096308</v>
      </c>
      <c r="S30" s="53"/>
      <c r="T30" s="53">
        <v>1.7723809584687558</v>
      </c>
      <c r="U30" s="53">
        <v>0.20338797884067691</v>
      </c>
      <c r="V30" s="53"/>
      <c r="W30" s="53">
        <v>1.133161596398057</v>
      </c>
      <c r="X30" s="53">
        <v>2.1210460650527736</v>
      </c>
      <c r="Y30" s="53">
        <v>0.66827478761936698</v>
      </c>
      <c r="Z30" s="53">
        <v>3.5447038609022616</v>
      </c>
      <c r="AA30" s="53">
        <v>1.0315354904221656</v>
      </c>
      <c r="AB30" s="53">
        <v>0.50841565606697703</v>
      </c>
      <c r="AC30" s="53">
        <v>2480.6092806515853</v>
      </c>
      <c r="AD30" s="53">
        <v>81.129456345780667</v>
      </c>
      <c r="AE30" s="53">
        <v>7.8101686969253158E-4</v>
      </c>
      <c r="AF30" s="53">
        <v>6.0157362994535315E-4</v>
      </c>
      <c r="AG30" s="53">
        <v>3.3229781442286077E-3</v>
      </c>
      <c r="AH30" s="53">
        <v>1.3379182290427236</v>
      </c>
      <c r="AI30" s="53">
        <v>73587.630291792011</v>
      </c>
      <c r="AJ30" s="53">
        <v>1.1215051236771552E-2</v>
      </c>
      <c r="AK30" s="53">
        <v>5.4273229975504217E-4</v>
      </c>
      <c r="AL30" s="53">
        <v>1</v>
      </c>
      <c r="AM30" s="53">
        <v>1</v>
      </c>
      <c r="AN30" s="53"/>
      <c r="AO30" s="53"/>
      <c r="AP30" s="53">
        <v>4</v>
      </c>
      <c r="AQ30" s="53">
        <v>1098.6974478119741</v>
      </c>
      <c r="AR30" s="53">
        <v>0.28000000000000003</v>
      </c>
    </row>
    <row r="31" spans="1:44" ht="11.25" customHeight="1" x14ac:dyDescent="0.2">
      <c r="A31" s="50" t="s">
        <v>278</v>
      </c>
      <c r="B31" s="51">
        <v>0.1571280758802904</v>
      </c>
      <c r="C31" s="51">
        <v>97.78</v>
      </c>
      <c r="D31" s="51">
        <v>51.930829078435984</v>
      </c>
      <c r="E31" s="51">
        <v>114.13861995982235</v>
      </c>
      <c r="F31" s="51">
        <v>7505.2095535813796</v>
      </c>
      <c r="G31" s="51">
        <v>4635.278238468567</v>
      </c>
      <c r="H31" s="51">
        <v>135.79475853676936</v>
      </c>
      <c r="I31" s="51">
        <v>0.22</v>
      </c>
      <c r="J31" s="51"/>
      <c r="K31" s="51">
        <v>33.778446464151934</v>
      </c>
      <c r="L31" s="51">
        <v>2.0764413098241818</v>
      </c>
      <c r="M31" s="51">
        <v>10.488299065009384</v>
      </c>
      <c r="N31" s="51">
        <v>0.2001389214288368</v>
      </c>
      <c r="O31" s="51">
        <v>182680747.09999999</v>
      </c>
      <c r="P31" s="51"/>
      <c r="Q31" s="51">
        <v>55.189943488887508</v>
      </c>
      <c r="R31" s="51">
        <v>577.60280693594757</v>
      </c>
      <c r="S31" s="51"/>
      <c r="T31" s="51">
        <v>0.1571280758802904</v>
      </c>
      <c r="U31" s="51">
        <v>7.8564037940145201E-2</v>
      </c>
      <c r="V31" s="51">
        <v>7.8564037940145201E-2</v>
      </c>
      <c r="W31" s="51">
        <v>1.0370453008099165</v>
      </c>
      <c r="X31" s="51">
        <v>9.2705564769371342</v>
      </c>
      <c r="Y31" s="51">
        <v>0.3142561517605808</v>
      </c>
      <c r="Z31" s="51">
        <v>57.369821827576068</v>
      </c>
      <c r="AA31" s="51">
        <v>41.768992902198235</v>
      </c>
      <c r="AB31" s="51">
        <v>11.332866425907884</v>
      </c>
      <c r="AC31" s="51">
        <v>28.226487551135364</v>
      </c>
      <c r="AD31" s="51">
        <v>95.377453875171099</v>
      </c>
      <c r="AE31" s="51">
        <v>1.1037072883215062E-2</v>
      </c>
      <c r="AF31" s="51">
        <v>2.50173651786046E-2</v>
      </c>
      <c r="AG31" s="51"/>
      <c r="AH31" s="51">
        <v>55.719926594047095</v>
      </c>
      <c r="AI31" s="51">
        <v>4133.7254202586801</v>
      </c>
      <c r="AJ31" s="51">
        <v>2.50173651786046E-2</v>
      </c>
      <c r="AK31" s="51">
        <v>7.6202371971444693E-3</v>
      </c>
      <c r="AL31" s="51"/>
      <c r="AM31" s="51"/>
      <c r="AN31" s="51"/>
      <c r="AO31" s="51"/>
      <c r="AP31" s="51">
        <v>3</v>
      </c>
      <c r="AQ31" s="51">
        <v>862.44864716721497</v>
      </c>
      <c r="AR31" s="51">
        <v>0.05</v>
      </c>
    </row>
    <row r="32" spans="1:44" ht="11.25" customHeight="1" x14ac:dyDescent="0.2">
      <c r="A32" s="52" t="s">
        <v>279</v>
      </c>
      <c r="B32" s="53">
        <v>3.6979946391404381E-2</v>
      </c>
      <c r="C32" s="53">
        <v>86.1</v>
      </c>
      <c r="D32" s="53">
        <v>77.966053641877565</v>
      </c>
      <c r="E32" s="53">
        <v>86.469469048093046</v>
      </c>
      <c r="F32" s="53">
        <v>417.69082717110575</v>
      </c>
      <c r="G32" s="53">
        <v>3056.7808586866818</v>
      </c>
      <c r="H32" s="53">
        <v>7.2227933216081945</v>
      </c>
      <c r="I32" s="53">
        <v>0.83</v>
      </c>
      <c r="J32" s="53">
        <v>9.8613190377078344E-2</v>
      </c>
      <c r="K32" s="53">
        <v>2.2468564205463841</v>
      </c>
      <c r="L32" s="53">
        <v>0.10024579852106538</v>
      </c>
      <c r="M32" s="53">
        <v>28.606084064046801</v>
      </c>
      <c r="N32" s="53">
        <v>2.5061449630266346E-2</v>
      </c>
      <c r="O32" s="53">
        <v>1701073153</v>
      </c>
      <c r="P32" s="53">
        <v>1160678415</v>
      </c>
      <c r="Q32" s="53">
        <v>5.8669263069791633</v>
      </c>
      <c r="R32" s="53">
        <v>563.14701809120606</v>
      </c>
      <c r="S32" s="53">
        <v>2.5738042688417448</v>
      </c>
      <c r="T32" s="53">
        <v>3.57472815116909</v>
      </c>
      <c r="U32" s="53">
        <v>0.40677941030544817</v>
      </c>
      <c r="V32" s="53">
        <v>0.23420632714556108</v>
      </c>
      <c r="W32" s="53">
        <v>1.188288944043794</v>
      </c>
      <c r="X32" s="53">
        <v>2.4036965154412848</v>
      </c>
      <c r="Y32" s="53">
        <v>1.4052379628733664</v>
      </c>
      <c r="Z32" s="53">
        <v>6.3639374427789672</v>
      </c>
      <c r="AA32" s="53">
        <v>1.4318441555425505</v>
      </c>
      <c r="AB32" s="53">
        <v>2.401722256233858</v>
      </c>
      <c r="AC32" s="53">
        <v>392.0684178314836</v>
      </c>
      <c r="AD32" s="53">
        <v>59.810611460525735</v>
      </c>
      <c r="AE32" s="53">
        <v>9.6904271903696521E-4</v>
      </c>
      <c r="AF32" s="53">
        <v>1.1724654795587052E-3</v>
      </c>
      <c r="AG32" s="53">
        <v>8.3538165434221146E-3</v>
      </c>
      <c r="AH32" s="53">
        <v>5.2280458023239076</v>
      </c>
      <c r="AI32" s="53">
        <v>13943.522993206167</v>
      </c>
      <c r="AJ32" s="53">
        <v>6.9615137861850959E-2</v>
      </c>
      <c r="AK32" s="53">
        <v>8.0279577039028425E-4</v>
      </c>
      <c r="AL32" s="53">
        <v>3</v>
      </c>
      <c r="AM32" s="53">
        <v>1</v>
      </c>
      <c r="AN32" s="53"/>
      <c r="AO32" s="53"/>
      <c r="AP32" s="53">
        <v>4</v>
      </c>
      <c r="AQ32" s="53">
        <v>308.95755104192347</v>
      </c>
      <c r="AR32" s="53">
        <v>0.06</v>
      </c>
    </row>
    <row r="33" spans="1:44" ht="11.25" customHeight="1" x14ac:dyDescent="0.2">
      <c r="A33" s="50" t="s">
        <v>280</v>
      </c>
      <c r="B33" s="51">
        <v>4.7683192866594344E-2</v>
      </c>
      <c r="C33" s="51">
        <v>98.694999999999993</v>
      </c>
      <c r="D33" s="51">
        <v>478.69157318774069</v>
      </c>
      <c r="E33" s="51">
        <v>22.110219700311131</v>
      </c>
      <c r="F33" s="51">
        <v>253.01038076291229</v>
      </c>
      <c r="G33" s="51">
        <v>30716.479708814637</v>
      </c>
      <c r="H33" s="51">
        <v>0.21505882364847548</v>
      </c>
      <c r="I33" s="51">
        <v>10.89</v>
      </c>
      <c r="J33" s="51"/>
      <c r="K33" s="51">
        <v>1.6926394473038835</v>
      </c>
      <c r="L33" s="51">
        <v>2.9728719739642195</v>
      </c>
      <c r="M33" s="51"/>
      <c r="N33" s="51">
        <v>1.2650519038145616E-2</v>
      </c>
      <c r="O33" s="51"/>
      <c r="P33" s="51"/>
      <c r="Q33" s="51">
        <v>52.143277027429754</v>
      </c>
      <c r="R33" s="51">
        <v>1484.4412125835947</v>
      </c>
      <c r="S33" s="51"/>
      <c r="T33" s="51">
        <v>0.52451512153253788</v>
      </c>
      <c r="U33" s="51">
        <v>0.38146554293275475</v>
      </c>
      <c r="V33" s="51">
        <v>0.42914873579934909</v>
      </c>
      <c r="W33" s="51">
        <v>4.3391705508600857</v>
      </c>
      <c r="X33" s="51">
        <v>20.313040161169191</v>
      </c>
      <c r="Y33" s="51">
        <v>0.19073277146637738</v>
      </c>
      <c r="Z33" s="51">
        <v>17.96070090959762</v>
      </c>
      <c r="AA33" s="51">
        <v>3.2334726661500195</v>
      </c>
      <c r="AB33" s="51">
        <v>1.7002297587267707</v>
      </c>
      <c r="AC33" s="51">
        <v>148.97946046467271</v>
      </c>
      <c r="AD33" s="51">
        <v>94.469268979636965</v>
      </c>
      <c r="AE33" s="51">
        <v>2.530103807629123E-3</v>
      </c>
      <c r="AF33" s="51">
        <v>1.9830543362563623E-3</v>
      </c>
      <c r="AG33" s="51">
        <v>5.060207615258246E-3</v>
      </c>
      <c r="AH33" s="51">
        <v>3.4866938888969008</v>
      </c>
      <c r="AI33" s="51">
        <v>45889.351150953065</v>
      </c>
      <c r="AJ33" s="51">
        <v>2.0240830461032984E-2</v>
      </c>
      <c r="AK33" s="51">
        <v>1.3897551820953662E-3</v>
      </c>
      <c r="AL33" s="51">
        <v>1</v>
      </c>
      <c r="AM33" s="51">
        <v>1</v>
      </c>
      <c r="AN33" s="51"/>
      <c r="AO33" s="51"/>
      <c r="AP33" s="51">
        <v>4</v>
      </c>
      <c r="AQ33" s="51">
        <v>251.50749910118063</v>
      </c>
      <c r="AR33" s="51">
        <v>0.39</v>
      </c>
    </row>
    <row r="34" spans="1:44" ht="11.25" customHeight="1" x14ac:dyDescent="0.2">
      <c r="A34" s="52" t="s">
        <v>281</v>
      </c>
      <c r="B34" s="53">
        <v>6.3322840738622946E-2</v>
      </c>
      <c r="C34" s="53">
        <v>96.699999999999989</v>
      </c>
      <c r="D34" s="53">
        <v>158.87700741320498</v>
      </c>
      <c r="E34" s="53">
        <v>129.65794901118218</v>
      </c>
      <c r="F34" s="53">
        <v>531.38200649925363</v>
      </c>
      <c r="G34" s="53">
        <v>48244.469224782784</v>
      </c>
      <c r="H34" s="53">
        <v>37.944022970687655</v>
      </c>
      <c r="I34" s="53">
        <v>0.96</v>
      </c>
      <c r="J34" s="53"/>
      <c r="K34" s="53">
        <v>3.3490350959615456</v>
      </c>
      <c r="L34" s="53">
        <v>2.6569100324962678</v>
      </c>
      <c r="M34" s="53"/>
      <c r="N34" s="53">
        <v>1.1956095146233206E-2</v>
      </c>
      <c r="O34" s="53"/>
      <c r="P34" s="53"/>
      <c r="Q34" s="53">
        <v>28.143387607340131</v>
      </c>
      <c r="R34" s="53">
        <v>1101.5850340265285</v>
      </c>
      <c r="S34" s="53"/>
      <c r="T34" s="53">
        <v>0.44325988517036063</v>
      </c>
      <c r="U34" s="53">
        <v>0.75987408886347529</v>
      </c>
      <c r="V34" s="53">
        <v>0.44325988517036063</v>
      </c>
      <c r="W34" s="53">
        <v>2.9381798102721044</v>
      </c>
      <c r="X34" s="53">
        <v>2.279622266590426</v>
      </c>
      <c r="Y34" s="53">
        <v>0.37993704443173765</v>
      </c>
      <c r="Z34" s="53">
        <v>13.335031453098768</v>
      </c>
      <c r="AA34" s="53">
        <v>2.4945728295107461</v>
      </c>
      <c r="AB34" s="53">
        <v>0.25639181813588985</v>
      </c>
      <c r="AC34" s="53">
        <v>0.63829423464531931</v>
      </c>
      <c r="AD34" s="53">
        <v>34.560541036154795</v>
      </c>
      <c r="AE34" s="53">
        <v>6.64227508124067E-4</v>
      </c>
      <c r="AF34" s="53">
        <v>1.1711379743608978E-3</v>
      </c>
      <c r="AG34" s="53">
        <v>1.328455016248134E-3</v>
      </c>
      <c r="AH34" s="53">
        <v>6.9590540362318132</v>
      </c>
      <c r="AI34" s="53">
        <v>15894.033025394358</v>
      </c>
      <c r="AJ34" s="53">
        <v>6.64227508124067E-3</v>
      </c>
      <c r="AK34" s="53">
        <v>3.5574865328204844E-4</v>
      </c>
      <c r="AL34" s="53"/>
      <c r="AM34" s="53"/>
      <c r="AN34" s="53"/>
      <c r="AO34" s="53"/>
      <c r="AP34" s="53">
        <v>2</v>
      </c>
      <c r="AQ34" s="53">
        <v>697.38840223965292</v>
      </c>
      <c r="AR34" s="53">
        <v>0.43</v>
      </c>
    </row>
    <row r="35" spans="1:44" ht="11.25" customHeight="1" x14ac:dyDescent="0.2">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row>
    <row r="36" spans="1:44" ht="11.25" customHeight="1" x14ac:dyDescent="0.2">
      <c r="A36" s="51" t="s">
        <v>282</v>
      </c>
      <c r="B36" s="51">
        <f t="shared" ref="B36:AR36" si="0">+COUNTBLANK(B3:B34)</f>
        <v>3</v>
      </c>
      <c r="C36" s="51">
        <f t="shared" si="0"/>
        <v>0</v>
      </c>
      <c r="D36" s="51">
        <f t="shared" si="0"/>
        <v>0</v>
      </c>
      <c r="E36" s="51">
        <f t="shared" si="0"/>
        <v>0</v>
      </c>
      <c r="F36" s="51">
        <f t="shared" si="0"/>
        <v>2</v>
      </c>
      <c r="G36" s="51">
        <f t="shared" si="0"/>
        <v>0</v>
      </c>
      <c r="H36" s="51">
        <f t="shared" si="0"/>
        <v>4</v>
      </c>
      <c r="I36" s="51">
        <f t="shared" si="0"/>
        <v>0</v>
      </c>
      <c r="J36" s="51">
        <f t="shared" si="0"/>
        <v>12</v>
      </c>
      <c r="K36" s="51">
        <f t="shared" si="0"/>
        <v>2</v>
      </c>
      <c r="L36" s="51">
        <f t="shared" si="0"/>
        <v>8</v>
      </c>
      <c r="M36" s="51">
        <f t="shared" si="0"/>
        <v>6</v>
      </c>
      <c r="N36" s="51">
        <f t="shared" si="0"/>
        <v>2</v>
      </c>
      <c r="O36" s="51">
        <f t="shared" si="0"/>
        <v>14</v>
      </c>
      <c r="P36" s="51">
        <f t="shared" si="0"/>
        <v>19</v>
      </c>
      <c r="Q36" s="51">
        <f t="shared" si="0"/>
        <v>0</v>
      </c>
      <c r="R36" s="51">
        <f t="shared" si="0"/>
        <v>0</v>
      </c>
      <c r="S36" s="51">
        <f t="shared" si="0"/>
        <v>14</v>
      </c>
      <c r="T36" s="51">
        <f t="shared" si="0"/>
        <v>4</v>
      </c>
      <c r="U36" s="51">
        <f t="shared" si="0"/>
        <v>1</v>
      </c>
      <c r="V36" s="51">
        <f t="shared" si="0"/>
        <v>3</v>
      </c>
      <c r="W36" s="51">
        <f t="shared" si="0"/>
        <v>1</v>
      </c>
      <c r="X36" s="51">
        <f t="shared" si="0"/>
        <v>0</v>
      </c>
      <c r="Y36" s="51">
        <f t="shared" si="0"/>
        <v>0</v>
      </c>
      <c r="Z36" s="51">
        <f t="shared" si="0"/>
        <v>2</v>
      </c>
      <c r="AA36" s="51">
        <f t="shared" si="0"/>
        <v>2</v>
      </c>
      <c r="AB36" s="51">
        <f t="shared" si="0"/>
        <v>0</v>
      </c>
      <c r="AC36" s="51">
        <f t="shared" si="0"/>
        <v>0</v>
      </c>
      <c r="AD36" s="51">
        <f t="shared" si="0"/>
        <v>0</v>
      </c>
      <c r="AE36" s="51">
        <f t="shared" si="0"/>
        <v>0</v>
      </c>
      <c r="AF36" s="51">
        <f t="shared" si="0"/>
        <v>0</v>
      </c>
      <c r="AG36" s="51">
        <f t="shared" si="0"/>
        <v>4</v>
      </c>
      <c r="AH36" s="51">
        <f t="shared" si="0"/>
        <v>1</v>
      </c>
      <c r="AI36" s="51">
        <f t="shared" si="0"/>
        <v>0</v>
      </c>
      <c r="AJ36" s="51">
        <f t="shared" si="0"/>
        <v>2</v>
      </c>
      <c r="AK36" s="51">
        <f t="shared" si="0"/>
        <v>0</v>
      </c>
      <c r="AL36" s="51">
        <f t="shared" si="0"/>
        <v>11</v>
      </c>
      <c r="AM36" s="51">
        <f t="shared" si="0"/>
        <v>8</v>
      </c>
      <c r="AN36" s="51">
        <f t="shared" si="0"/>
        <v>10</v>
      </c>
      <c r="AO36" s="51">
        <f t="shared" si="0"/>
        <v>9</v>
      </c>
      <c r="AP36" s="51">
        <f t="shared" si="0"/>
        <v>0</v>
      </c>
      <c r="AQ36" s="51">
        <f t="shared" si="0"/>
        <v>0</v>
      </c>
      <c r="AR36" s="51">
        <f t="shared" si="0"/>
        <v>0</v>
      </c>
    </row>
    <row r="37" spans="1:44" ht="11.25" customHeight="1" x14ac:dyDescent="0.2">
      <c r="A37" s="53" t="s">
        <v>283</v>
      </c>
      <c r="B37" s="53">
        <f t="shared" ref="B37:AR37" si="1">+MIN(B3:B34)</f>
        <v>1.9164768715738186E-2</v>
      </c>
      <c r="C37" s="53">
        <f t="shared" si="1"/>
        <v>81.194999999999993</v>
      </c>
      <c r="D37" s="53">
        <f t="shared" si="1"/>
        <v>0.81850925246222717</v>
      </c>
      <c r="E37" s="53">
        <f t="shared" si="1"/>
        <v>16.279025836425237</v>
      </c>
      <c r="F37" s="53">
        <f t="shared" si="1"/>
        <v>173.89035607910773</v>
      </c>
      <c r="G37" s="53">
        <f t="shared" si="1"/>
        <v>409.41520052401216</v>
      </c>
      <c r="H37" s="53">
        <f t="shared" si="1"/>
        <v>0.21505882364847548</v>
      </c>
      <c r="I37" s="53">
        <f t="shared" si="1"/>
        <v>0.19</v>
      </c>
      <c r="J37" s="53">
        <f t="shared" si="1"/>
        <v>0</v>
      </c>
      <c r="K37" s="53">
        <f t="shared" si="1"/>
        <v>0</v>
      </c>
      <c r="L37" s="53">
        <f t="shared" si="1"/>
        <v>8.5005587104061864E-2</v>
      </c>
      <c r="M37" s="53">
        <f t="shared" si="1"/>
        <v>3.9804041118086976E-2</v>
      </c>
      <c r="N37" s="53">
        <f t="shared" si="1"/>
        <v>8.1843106764332776E-3</v>
      </c>
      <c r="O37" s="53">
        <f t="shared" si="1"/>
        <v>3262151</v>
      </c>
      <c r="P37" s="53">
        <f t="shared" si="1"/>
        <v>19864000</v>
      </c>
      <c r="Q37" s="53">
        <f t="shared" si="1"/>
        <v>1.4654435815627025E-2</v>
      </c>
      <c r="R37" s="53">
        <f t="shared" si="1"/>
        <v>228.86976890450489</v>
      </c>
      <c r="S37" s="53">
        <f t="shared" si="1"/>
        <v>1.6213210672060006</v>
      </c>
      <c r="T37" s="53">
        <f t="shared" si="1"/>
        <v>4.1748912023352673E-2</v>
      </c>
      <c r="U37" s="53">
        <f t="shared" si="1"/>
        <v>1.8532694886112883E-2</v>
      </c>
      <c r="V37" s="53">
        <f t="shared" si="1"/>
        <v>0</v>
      </c>
      <c r="W37" s="53">
        <f t="shared" si="1"/>
        <v>0.47658546936293</v>
      </c>
      <c r="X37" s="53">
        <f t="shared" si="1"/>
        <v>1.486245312134578</v>
      </c>
      <c r="Y37" s="53">
        <f t="shared" si="1"/>
        <v>3.3637366539543585E-2</v>
      </c>
      <c r="Z37" s="53">
        <f t="shared" si="1"/>
        <v>0.18076192504414529</v>
      </c>
      <c r="AA37" s="53">
        <f t="shared" si="1"/>
        <v>0.87473324484858395</v>
      </c>
      <c r="AB37" s="53">
        <f t="shared" si="1"/>
        <v>4.1987195752732024E-3</v>
      </c>
      <c r="AC37" s="53">
        <f t="shared" si="1"/>
        <v>0.63829423464531931</v>
      </c>
      <c r="AD37" s="53">
        <f t="shared" si="1"/>
        <v>15.769894940249122</v>
      </c>
      <c r="AE37" s="53">
        <f t="shared" si="1"/>
        <v>2.4602462551506597E-4</v>
      </c>
      <c r="AF37" s="53">
        <f t="shared" si="1"/>
        <v>2.7088513375315114E-4</v>
      </c>
      <c r="AG37" s="53">
        <f t="shared" si="1"/>
        <v>6.5965436486037029E-4</v>
      </c>
      <c r="AH37" s="53">
        <f t="shared" si="1"/>
        <v>0.85461204759508025</v>
      </c>
      <c r="AI37" s="53">
        <f t="shared" si="1"/>
        <v>0</v>
      </c>
      <c r="AJ37" s="53">
        <f t="shared" si="1"/>
        <v>0</v>
      </c>
      <c r="AK37" s="53">
        <f t="shared" si="1"/>
        <v>1.0371354413029029E-4</v>
      </c>
      <c r="AL37" s="53">
        <f t="shared" si="1"/>
        <v>1</v>
      </c>
      <c r="AM37" s="53">
        <f t="shared" si="1"/>
        <v>0</v>
      </c>
      <c r="AN37" s="53">
        <f t="shared" si="1"/>
        <v>0.35</v>
      </c>
      <c r="AO37" s="53">
        <f t="shared" si="1"/>
        <v>1305</v>
      </c>
      <c r="AP37" s="53">
        <f t="shared" si="1"/>
        <v>2</v>
      </c>
      <c r="AQ37" s="53">
        <f t="shared" si="1"/>
        <v>28.739599965324214</v>
      </c>
      <c r="AR37" s="53">
        <f t="shared" si="1"/>
        <v>0.05</v>
      </c>
    </row>
    <row r="38" spans="1:44" ht="11.25" customHeight="1" x14ac:dyDescent="0.2">
      <c r="A38" s="51" t="s">
        <v>284</v>
      </c>
      <c r="B38" s="51">
        <f t="shared" ref="B38:AR38" si="2">+MAX(B3:B34)</f>
        <v>0.39891631533536892</v>
      </c>
      <c r="C38" s="51">
        <f t="shared" si="2"/>
        <v>99.29</v>
      </c>
      <c r="D38" s="51">
        <f t="shared" si="2"/>
        <v>691.05298072852247</v>
      </c>
      <c r="E38" s="51">
        <f t="shared" si="2"/>
        <v>368.74801911402585</v>
      </c>
      <c r="F38" s="51">
        <f t="shared" si="2"/>
        <v>127125.21579505381</v>
      </c>
      <c r="G38" s="51">
        <f t="shared" si="2"/>
        <v>131853.85239458879</v>
      </c>
      <c r="H38" s="51">
        <f t="shared" si="2"/>
        <v>533.91262105690396</v>
      </c>
      <c r="I38" s="51">
        <f t="shared" si="2"/>
        <v>10.89</v>
      </c>
      <c r="J38" s="51">
        <f t="shared" si="2"/>
        <v>4.6083192159174704</v>
      </c>
      <c r="K38" s="51">
        <f t="shared" si="2"/>
        <v>41.382272006842193</v>
      </c>
      <c r="L38" s="51">
        <f t="shared" si="2"/>
        <v>52.270804446511413</v>
      </c>
      <c r="M38" s="51">
        <f t="shared" si="2"/>
        <v>136.41719649059237</v>
      </c>
      <c r="N38" s="51">
        <f t="shared" si="2"/>
        <v>7.4267889227636692</v>
      </c>
      <c r="O38" s="51">
        <f t="shared" si="2"/>
        <v>1866738881</v>
      </c>
      <c r="P38" s="51">
        <f t="shared" si="2"/>
        <v>1160678415</v>
      </c>
      <c r="Q38" s="51">
        <f t="shared" si="2"/>
        <v>158.84846186974647</v>
      </c>
      <c r="R38" s="51">
        <f t="shared" si="2"/>
        <v>3440.0699566857247</v>
      </c>
      <c r="S38" s="51">
        <f t="shared" si="2"/>
        <v>23.482189629916757</v>
      </c>
      <c r="T38" s="51">
        <f t="shared" si="2"/>
        <v>46.980188600229205</v>
      </c>
      <c r="U38" s="51">
        <f t="shared" si="2"/>
        <v>1.3777140967706383</v>
      </c>
      <c r="V38" s="51">
        <f t="shared" si="2"/>
        <v>2.1090075713371812</v>
      </c>
      <c r="W38" s="51">
        <f t="shared" si="2"/>
        <v>20.027274170012738</v>
      </c>
      <c r="X38" s="51">
        <f t="shared" si="2"/>
        <v>43.447775440561557</v>
      </c>
      <c r="Y38" s="51">
        <f t="shared" si="2"/>
        <v>3.0897617934100996</v>
      </c>
      <c r="Z38" s="51">
        <f t="shared" si="2"/>
        <v>2204.2575706745943</v>
      </c>
      <c r="AA38" s="51">
        <f t="shared" si="2"/>
        <v>160.07071908846669</v>
      </c>
      <c r="AB38" s="51">
        <f t="shared" si="2"/>
        <v>11.332866425907884</v>
      </c>
      <c r="AC38" s="51">
        <f t="shared" si="2"/>
        <v>2480.6092806515853</v>
      </c>
      <c r="AD38" s="51">
        <f t="shared" si="2"/>
        <v>3949.6760782593533</v>
      </c>
      <c r="AE38" s="51">
        <f t="shared" si="2"/>
        <v>2.2302669415426069E-2</v>
      </c>
      <c r="AF38" s="51">
        <f t="shared" si="2"/>
        <v>6.6908008313186218E-2</v>
      </c>
      <c r="AG38" s="51">
        <f t="shared" si="2"/>
        <v>1.0439282626814615E-2</v>
      </c>
      <c r="AH38" s="51">
        <f t="shared" si="2"/>
        <v>2098.1841970054516</v>
      </c>
      <c r="AI38" s="51">
        <f t="shared" si="2"/>
        <v>138801.46141151682</v>
      </c>
      <c r="AJ38" s="51">
        <f t="shared" si="2"/>
        <v>6.9615137861850959E-2</v>
      </c>
      <c r="AK38" s="51">
        <f t="shared" si="2"/>
        <v>2.2048465217269705E-2</v>
      </c>
      <c r="AL38" s="51">
        <f t="shared" si="2"/>
        <v>3</v>
      </c>
      <c r="AM38" s="51">
        <f t="shared" si="2"/>
        <v>1</v>
      </c>
      <c r="AN38" s="51">
        <f t="shared" si="2"/>
        <v>100</v>
      </c>
      <c r="AO38" s="51">
        <f t="shared" si="2"/>
        <v>3327082</v>
      </c>
      <c r="AP38" s="51">
        <f t="shared" si="2"/>
        <v>5</v>
      </c>
      <c r="AQ38" s="51">
        <f t="shared" si="2"/>
        <v>4094.4093852914989</v>
      </c>
      <c r="AR38" s="51">
        <f t="shared" si="2"/>
        <v>0.69</v>
      </c>
    </row>
    <row r="39" spans="1:44" ht="11.25" customHeight="1" x14ac:dyDescent="0.2">
      <c r="A39" s="53" t="s">
        <v>285</v>
      </c>
      <c r="B39" s="53">
        <f t="shared" ref="B39:AR39" si="3">+MEDIAN(B3:B34)</f>
        <v>0.13536768401121521</v>
      </c>
      <c r="C39" s="53">
        <f t="shared" si="3"/>
        <v>96.275000000000006</v>
      </c>
      <c r="D39" s="53">
        <f t="shared" si="3"/>
        <v>74.924588224641255</v>
      </c>
      <c r="E39" s="53">
        <f t="shared" si="3"/>
        <v>162.22202356642549</v>
      </c>
      <c r="F39" s="53">
        <f t="shared" si="3"/>
        <v>1425.9544939354614</v>
      </c>
      <c r="G39" s="53">
        <f t="shared" si="3"/>
        <v>14700.18785514394</v>
      </c>
      <c r="H39" s="53">
        <f t="shared" si="3"/>
        <v>37.439865474133413</v>
      </c>
      <c r="I39" s="53">
        <f t="shared" si="3"/>
        <v>1.125</v>
      </c>
      <c r="J39" s="53">
        <f t="shared" si="3"/>
        <v>0.10181589736585901</v>
      </c>
      <c r="K39" s="53">
        <f t="shared" si="3"/>
        <v>2.9699516593696429</v>
      </c>
      <c r="L39" s="53">
        <f t="shared" si="3"/>
        <v>9.3210399869524032</v>
      </c>
      <c r="M39" s="53">
        <f t="shared" si="3"/>
        <v>15.782012278899915</v>
      </c>
      <c r="N39" s="53">
        <f t="shared" si="3"/>
        <v>4.1585851401875353E-2</v>
      </c>
      <c r="O39" s="53">
        <f t="shared" si="3"/>
        <v>451364496</v>
      </c>
      <c r="P39" s="53">
        <f t="shared" si="3"/>
        <v>241811377</v>
      </c>
      <c r="Q39" s="53">
        <f t="shared" si="3"/>
        <v>41.304339515200446</v>
      </c>
      <c r="R39" s="53">
        <f t="shared" si="3"/>
        <v>1415.1424494304435</v>
      </c>
      <c r="S39" s="53">
        <f t="shared" si="3"/>
        <v>5.1702499017843646</v>
      </c>
      <c r="T39" s="53">
        <f t="shared" si="3"/>
        <v>1.7210255701252248</v>
      </c>
      <c r="U39" s="53">
        <f t="shared" si="3"/>
        <v>0.3092864087742867</v>
      </c>
      <c r="V39" s="53">
        <f t="shared" si="3"/>
        <v>0.25401126116591166</v>
      </c>
      <c r="W39" s="53">
        <f t="shared" si="3"/>
        <v>1.7111032631286154</v>
      </c>
      <c r="X39" s="53">
        <f t="shared" si="3"/>
        <v>4.6728549751266613</v>
      </c>
      <c r="Y39" s="53">
        <f t="shared" si="3"/>
        <v>0.5681988492715333</v>
      </c>
      <c r="Z39" s="53">
        <f t="shared" si="3"/>
        <v>17.281528273303255</v>
      </c>
      <c r="AA39" s="53">
        <f t="shared" si="3"/>
        <v>4.1097022707133792</v>
      </c>
      <c r="AB39" s="53">
        <f t="shared" si="3"/>
        <v>1.0855223737059916</v>
      </c>
      <c r="AC39" s="53">
        <f t="shared" si="3"/>
        <v>117.72446073806159</v>
      </c>
      <c r="AD39" s="53">
        <f t="shared" si="3"/>
        <v>70.817971913064895</v>
      </c>
      <c r="AE39" s="53">
        <f t="shared" si="3"/>
        <v>1.2572763658519003E-3</v>
      </c>
      <c r="AF39" s="53">
        <f t="shared" si="3"/>
        <v>1.4499527942090089E-3</v>
      </c>
      <c r="AG39" s="53">
        <f t="shared" si="3"/>
        <v>4.0442718990648871E-3</v>
      </c>
      <c r="AH39" s="53">
        <f t="shared" si="3"/>
        <v>6.8887241372750951</v>
      </c>
      <c r="AI39" s="53">
        <f t="shared" si="3"/>
        <v>50636.379097691541</v>
      </c>
      <c r="AJ39" s="53">
        <f t="shared" si="3"/>
        <v>9.2273400093036036E-3</v>
      </c>
      <c r="AK39" s="53">
        <f t="shared" si="3"/>
        <v>8.1420401115168343E-4</v>
      </c>
      <c r="AL39" s="53">
        <f t="shared" si="3"/>
        <v>2</v>
      </c>
      <c r="AM39" s="53">
        <f t="shared" si="3"/>
        <v>1</v>
      </c>
      <c r="AN39" s="53">
        <f t="shared" si="3"/>
        <v>9.6750000000000007</v>
      </c>
      <c r="AO39" s="53">
        <f t="shared" si="3"/>
        <v>330190</v>
      </c>
      <c r="AP39" s="53">
        <f t="shared" si="3"/>
        <v>4</v>
      </c>
      <c r="AQ39" s="53">
        <f t="shared" si="3"/>
        <v>761.99980248356087</v>
      </c>
      <c r="AR39" s="53">
        <f t="shared" si="3"/>
        <v>0.36</v>
      </c>
    </row>
    <row r="40" spans="1:44" ht="11.25" customHeight="1" x14ac:dyDescent="0.2">
      <c r="A40" s="51" t="s">
        <v>286</v>
      </c>
      <c r="B40" s="51">
        <f t="shared" ref="B40:AR40" si="4">+AVERAGE(B3:B34)</f>
        <v>0.15911011740966244</v>
      </c>
      <c r="C40" s="51">
        <f t="shared" si="4"/>
        <v>94.233906250000004</v>
      </c>
      <c r="D40" s="51">
        <f t="shared" si="4"/>
        <v>167.32208081614721</v>
      </c>
      <c r="E40" s="51">
        <f t="shared" si="4"/>
        <v>172.1337114064454</v>
      </c>
      <c r="F40" s="51">
        <f t="shared" si="4"/>
        <v>6522.9312866616283</v>
      </c>
      <c r="G40" s="51">
        <f t="shared" si="4"/>
        <v>24589.759810468837</v>
      </c>
      <c r="H40" s="51">
        <f t="shared" si="4"/>
        <v>94.205907660772027</v>
      </c>
      <c r="I40" s="51">
        <f t="shared" si="4"/>
        <v>1.8921875000000001</v>
      </c>
      <c r="J40" s="51">
        <f t="shared" si="4"/>
        <v>0.47066214370968079</v>
      </c>
      <c r="K40" s="51">
        <f t="shared" si="4"/>
        <v>6.9304319423908716</v>
      </c>
      <c r="L40" s="51">
        <f t="shared" si="4"/>
        <v>11.904764010303973</v>
      </c>
      <c r="M40" s="51">
        <f t="shared" si="4"/>
        <v>25.929454498767136</v>
      </c>
      <c r="N40" s="51">
        <f t="shared" si="4"/>
        <v>0.36155808478120111</v>
      </c>
      <c r="O40" s="51">
        <f t="shared" si="4"/>
        <v>634457849.16555548</v>
      </c>
      <c r="P40" s="51">
        <f t="shared" si="4"/>
        <v>347264526.76923078</v>
      </c>
      <c r="Q40" s="51">
        <f t="shared" si="4"/>
        <v>45.3092185014332</v>
      </c>
      <c r="R40" s="51">
        <f t="shared" si="4"/>
        <v>1465.5718912492057</v>
      </c>
      <c r="S40" s="51">
        <f t="shared" si="4"/>
        <v>6.9005236647714607</v>
      </c>
      <c r="T40" s="51">
        <f t="shared" si="4"/>
        <v>4.527988484491499</v>
      </c>
      <c r="U40" s="51">
        <f t="shared" si="4"/>
        <v>0.35772605706085753</v>
      </c>
      <c r="V40" s="51">
        <f t="shared" si="4"/>
        <v>0.4414018243026786</v>
      </c>
      <c r="W40" s="51">
        <f t="shared" si="4"/>
        <v>3.5222399862966767</v>
      </c>
      <c r="X40" s="51">
        <f t="shared" si="4"/>
        <v>8.5803660621850764</v>
      </c>
      <c r="Y40" s="51">
        <f t="shared" si="4"/>
        <v>0.69889819992541757</v>
      </c>
      <c r="Z40" s="51">
        <f t="shared" si="4"/>
        <v>146.01742381163066</v>
      </c>
      <c r="AA40" s="51">
        <f t="shared" si="4"/>
        <v>15.950207566791068</v>
      </c>
      <c r="AB40" s="51">
        <f t="shared" si="4"/>
        <v>1.7130313981650855</v>
      </c>
      <c r="AC40" s="51">
        <f t="shared" si="4"/>
        <v>282.4830906646871</v>
      </c>
      <c r="AD40" s="51">
        <f t="shared" si="4"/>
        <v>208.99572698202641</v>
      </c>
      <c r="AE40" s="51">
        <f t="shared" si="4"/>
        <v>3.1418275960639463E-3</v>
      </c>
      <c r="AF40" s="51">
        <f t="shared" si="4"/>
        <v>6.1397088281900814E-3</v>
      </c>
      <c r="AG40" s="51">
        <f t="shared" si="4"/>
        <v>4.0965751164020658E-3</v>
      </c>
      <c r="AH40" s="51">
        <f t="shared" si="4"/>
        <v>82.318268951694336</v>
      </c>
      <c r="AI40" s="51">
        <f t="shared" si="4"/>
        <v>50420.048725903223</v>
      </c>
      <c r="AJ40" s="51">
        <f t="shared" si="4"/>
        <v>1.5452666471083036E-2</v>
      </c>
      <c r="AK40" s="51">
        <f t="shared" si="4"/>
        <v>2.4041768421493147E-3</v>
      </c>
      <c r="AL40" s="51">
        <f t="shared" si="4"/>
        <v>1.6666666666666667</v>
      </c>
      <c r="AM40" s="51">
        <f t="shared" si="4"/>
        <v>0.95833333333333337</v>
      </c>
      <c r="AN40" s="51">
        <f t="shared" si="4"/>
        <v>19.974999999999998</v>
      </c>
      <c r="AO40" s="51">
        <f t="shared" si="4"/>
        <v>728577.52173913049</v>
      </c>
      <c r="AP40" s="51">
        <f t="shared" si="4"/>
        <v>3.8125</v>
      </c>
      <c r="AQ40" s="51">
        <f t="shared" si="4"/>
        <v>1265.1943119151188</v>
      </c>
      <c r="AR40" s="51">
        <f t="shared" si="4"/>
        <v>0.35218750000000004</v>
      </c>
    </row>
    <row r="41" spans="1:44" ht="11.25" customHeight="1" x14ac:dyDescent="0.2">
      <c r="A41" s="53" t="s">
        <v>287</v>
      </c>
      <c r="B41" s="53">
        <f t="shared" ref="B41:AR41" si="5">+SKEW(B3:B34)</f>
        <v>0.76199908987827913</v>
      </c>
      <c r="C41" s="53">
        <f t="shared" si="5"/>
        <v>-1.3459857012474563</v>
      </c>
      <c r="D41" s="53">
        <f t="shared" si="5"/>
        <v>1.2902259559968168</v>
      </c>
      <c r="E41" s="53">
        <f t="shared" si="5"/>
        <v>0.19975354955535354</v>
      </c>
      <c r="F41" s="53">
        <f t="shared" si="5"/>
        <v>5.3707216502507471</v>
      </c>
      <c r="G41" s="53">
        <f t="shared" si="5"/>
        <v>2.3093334855407037</v>
      </c>
      <c r="H41" s="53">
        <f t="shared" si="5"/>
        <v>2.1173160850658843</v>
      </c>
      <c r="I41" s="53">
        <f t="shared" si="5"/>
        <v>2.9880804832707821</v>
      </c>
      <c r="J41" s="53">
        <f t="shared" si="5"/>
        <v>3.8336657209195568</v>
      </c>
      <c r="K41" s="53">
        <f t="shared" si="5"/>
        <v>2.5446752893722389</v>
      </c>
      <c r="L41" s="53">
        <f t="shared" si="5"/>
        <v>1.6847067524038346</v>
      </c>
      <c r="M41" s="53">
        <f t="shared" si="5"/>
        <v>2.1306365879441556</v>
      </c>
      <c r="N41" s="53">
        <f t="shared" si="5"/>
        <v>5.3623050066389366</v>
      </c>
      <c r="O41" s="53">
        <f t="shared" si="5"/>
        <v>0.95763643529375375</v>
      </c>
      <c r="P41" s="53">
        <f t="shared" si="5"/>
        <v>1.7745339017568802</v>
      </c>
      <c r="Q41" s="53">
        <f t="shared" si="5"/>
        <v>1.5684876808598105</v>
      </c>
      <c r="R41" s="53">
        <f t="shared" si="5"/>
        <v>0.68082346070283084</v>
      </c>
      <c r="S41" s="53">
        <f t="shared" si="5"/>
        <v>1.9013001559638369</v>
      </c>
      <c r="T41" s="53">
        <f t="shared" si="5"/>
        <v>4.2676317946148465</v>
      </c>
      <c r="U41" s="53">
        <f t="shared" si="5"/>
        <v>1.6572456797235171</v>
      </c>
      <c r="V41" s="53">
        <f t="shared" si="5"/>
        <v>2.0632199665905628</v>
      </c>
      <c r="W41" s="53">
        <f t="shared" si="5"/>
        <v>2.4231603537813919</v>
      </c>
      <c r="X41" s="53">
        <f t="shared" si="5"/>
        <v>2.4803925442272701</v>
      </c>
      <c r="Y41" s="53">
        <f t="shared" si="5"/>
        <v>1.978421841663123</v>
      </c>
      <c r="Z41" s="53">
        <f t="shared" si="5"/>
        <v>4.1448200959835129</v>
      </c>
      <c r="AA41" s="53">
        <f t="shared" si="5"/>
        <v>3.8240393718304002</v>
      </c>
      <c r="AB41" s="53">
        <f t="shared" si="5"/>
        <v>2.7280145223480545</v>
      </c>
      <c r="AC41" s="53">
        <f t="shared" si="5"/>
        <v>3.7632108600703367</v>
      </c>
      <c r="AD41" s="53">
        <f t="shared" si="5"/>
        <v>5.5346318857107546</v>
      </c>
      <c r="AE41" s="53">
        <f t="shared" si="5"/>
        <v>2.7121591023210345</v>
      </c>
      <c r="AF41" s="53">
        <f t="shared" si="5"/>
        <v>3.8144928073377034</v>
      </c>
      <c r="AG41" s="53">
        <f t="shared" si="5"/>
        <v>0.46567701572650083</v>
      </c>
      <c r="AH41" s="53">
        <f t="shared" si="5"/>
        <v>5.5484537112000414</v>
      </c>
      <c r="AI41" s="53">
        <f t="shared" si="5"/>
        <v>0.44981615650973938</v>
      </c>
      <c r="AJ41" s="53">
        <f t="shared" si="5"/>
        <v>2.0107088196080665</v>
      </c>
      <c r="AK41" s="53">
        <f t="shared" si="5"/>
        <v>3.5475876429220667</v>
      </c>
      <c r="AL41" s="53">
        <f t="shared" si="5"/>
        <v>0.63060162870660574</v>
      </c>
      <c r="AM41" s="53">
        <f t="shared" si="5"/>
        <v>-4.8989794855663398</v>
      </c>
      <c r="AN41" s="53">
        <f t="shared" si="5"/>
        <v>1.8850627575364538</v>
      </c>
      <c r="AO41" s="53">
        <f t="shared" si="5"/>
        <v>1.7331499883273449</v>
      </c>
      <c r="AP41" s="53">
        <f t="shared" si="5"/>
        <v>-0.51852022959467847</v>
      </c>
      <c r="AQ41" s="53">
        <f t="shared" si="5"/>
        <v>1.0669429757309468</v>
      </c>
      <c r="AR41" s="53">
        <f t="shared" si="5"/>
        <v>0.17055331102430252</v>
      </c>
    </row>
    <row r="42" spans="1:44" ht="11.25" customHeight="1" x14ac:dyDescent="0.2">
      <c r="A42" s="51" t="s">
        <v>288</v>
      </c>
      <c r="B42" s="51">
        <f t="shared" ref="B42:AR42" si="6">+KURT(B3:B34)</f>
        <v>-0.65771887549435526</v>
      </c>
      <c r="C42" s="51">
        <f t="shared" si="6"/>
        <v>0.88474874712475726</v>
      </c>
      <c r="D42" s="51">
        <f t="shared" si="6"/>
        <v>0.5955005963420974</v>
      </c>
      <c r="E42" s="51">
        <f t="shared" si="6"/>
        <v>-1.0267056007673832</v>
      </c>
      <c r="F42" s="51">
        <f t="shared" si="6"/>
        <v>29.18499927051878</v>
      </c>
      <c r="G42" s="51">
        <f t="shared" si="6"/>
        <v>5.920112265022647</v>
      </c>
      <c r="H42" s="51">
        <f t="shared" si="6"/>
        <v>4.40692197905119</v>
      </c>
      <c r="I42" s="51">
        <f t="shared" si="6"/>
        <v>9.1237214059958376</v>
      </c>
      <c r="J42" s="51">
        <f t="shared" si="6"/>
        <v>15.805003925979584</v>
      </c>
      <c r="K42" s="51">
        <f t="shared" si="6"/>
        <v>6.49022029299881</v>
      </c>
      <c r="L42" s="51">
        <f t="shared" si="6"/>
        <v>2.7028104997846207</v>
      </c>
      <c r="M42" s="51">
        <f t="shared" si="6"/>
        <v>5.4478975874104378</v>
      </c>
      <c r="N42" s="51">
        <f t="shared" si="6"/>
        <v>29.113873694337144</v>
      </c>
      <c r="O42" s="51">
        <f t="shared" si="6"/>
        <v>-0.33818537383117908</v>
      </c>
      <c r="P42" s="51">
        <f t="shared" si="6"/>
        <v>2.1899548337138737</v>
      </c>
      <c r="Q42" s="51">
        <f t="shared" si="6"/>
        <v>3.2367745684200142</v>
      </c>
      <c r="R42" s="51">
        <f t="shared" si="6"/>
        <v>0.49249491216570496</v>
      </c>
      <c r="S42" s="51">
        <f t="shared" si="6"/>
        <v>2.9338950408309685</v>
      </c>
      <c r="T42" s="51">
        <f t="shared" si="6"/>
        <v>20.286319120266839</v>
      </c>
      <c r="U42" s="51">
        <f t="shared" si="6"/>
        <v>3.4731448333977166</v>
      </c>
      <c r="V42" s="51">
        <f t="shared" si="6"/>
        <v>4.1812210131438992</v>
      </c>
      <c r="W42" s="51">
        <f t="shared" si="6"/>
        <v>5.9572111079846284</v>
      </c>
      <c r="X42" s="51">
        <f t="shared" si="6"/>
        <v>5.9665694402356291</v>
      </c>
      <c r="Y42" s="51">
        <f t="shared" si="6"/>
        <v>5.3022577894827485</v>
      </c>
      <c r="Z42" s="51">
        <f t="shared" si="6"/>
        <v>17.932834437293415</v>
      </c>
      <c r="AA42" s="51">
        <f t="shared" si="6"/>
        <v>16.899563382180975</v>
      </c>
      <c r="AB42" s="51">
        <f t="shared" si="6"/>
        <v>9.6205230995724538</v>
      </c>
      <c r="AC42" s="51">
        <f t="shared" si="6"/>
        <v>16.979556751310664</v>
      </c>
      <c r="AD42" s="51">
        <f t="shared" si="6"/>
        <v>31.023908305397853</v>
      </c>
      <c r="AE42" s="51">
        <f t="shared" si="6"/>
        <v>8.067851078770456</v>
      </c>
      <c r="AF42" s="51">
        <f t="shared" si="6"/>
        <v>16.709613782436801</v>
      </c>
      <c r="AG42" s="51">
        <f t="shared" si="6"/>
        <v>-0.26194961208070655</v>
      </c>
      <c r="AH42" s="51">
        <f t="shared" si="6"/>
        <v>30.850686799837831</v>
      </c>
      <c r="AI42" s="51">
        <f t="shared" si="6"/>
        <v>0.27217232037613304</v>
      </c>
      <c r="AJ42" s="51">
        <f t="shared" si="6"/>
        <v>5.2394191137400146</v>
      </c>
      <c r="AK42" s="51">
        <f t="shared" si="6"/>
        <v>14.607885857663721</v>
      </c>
      <c r="AL42" s="51">
        <f t="shared" si="6"/>
        <v>-0.76480263157894601</v>
      </c>
      <c r="AM42" s="51">
        <f t="shared" si="6"/>
        <v>23.99999999999989</v>
      </c>
      <c r="AN42" s="51">
        <f t="shared" si="6"/>
        <v>3.6393339814881394</v>
      </c>
      <c r="AO42" s="51">
        <f t="shared" si="6"/>
        <v>2.2482313561012006</v>
      </c>
      <c r="AP42" s="51">
        <f t="shared" si="6"/>
        <v>-0.52886358305077463</v>
      </c>
      <c r="AQ42" s="51">
        <f t="shared" si="6"/>
        <v>-1.7266206442844823E-2</v>
      </c>
      <c r="AR42" s="51">
        <f t="shared" si="6"/>
        <v>-0.88831134343883278</v>
      </c>
    </row>
    <row r="43" spans="1:44" ht="11.25" customHeight="1" x14ac:dyDescent="0.2">
      <c r="A43" s="54"/>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row>
    <row r="44" spans="1:44" ht="11.25" customHeight="1" x14ac:dyDescent="0.2">
      <c r="A44" s="52" t="s">
        <v>289</v>
      </c>
      <c r="B44" s="55">
        <f>+VLOOKUP(B$2,'TABLERO-FINAL'!$H:$J,2,0)</f>
        <v>1</v>
      </c>
      <c r="C44" s="55">
        <f>+VLOOKUP(C$2,'TABLERO-FINAL'!$H:$J,2,0)</f>
        <v>1</v>
      </c>
      <c r="D44" s="55">
        <f>+VLOOKUP(D$2,'TABLERO-FINAL'!$H:$J,2,0)</f>
        <v>1</v>
      </c>
      <c r="E44" s="55">
        <f>+VLOOKUP(E$2,'TABLERO-FINAL'!$H:$J,2,0)</f>
        <v>1</v>
      </c>
      <c r="F44" s="55">
        <f>+VLOOKUP(F$2,'TABLERO-FINAL'!$H:$J,2,0)</f>
        <v>1</v>
      </c>
      <c r="G44" s="55">
        <f>+VLOOKUP(G$2,'TABLERO-FINAL'!$H:$J,2,0)</f>
        <v>1</v>
      </c>
      <c r="H44" s="55">
        <f>+VLOOKUP(H$2,'TABLERO-FINAL'!$H:$J,2,0)</f>
        <v>1</v>
      </c>
      <c r="I44" s="55">
        <f>+VLOOKUP(I$2,'TABLERO-FINAL'!$H:$J,2,0)</f>
        <v>1</v>
      </c>
      <c r="J44" s="55">
        <f>+VLOOKUP(J$2,'TABLERO-FINAL'!$H:$J,2,0)</f>
        <v>1</v>
      </c>
      <c r="K44" s="55">
        <f>+VLOOKUP(K$2,'TABLERO-FINAL'!$H:$J,2,0)</f>
        <v>1</v>
      </c>
      <c r="L44" s="55">
        <f>+VLOOKUP(L$2,'TABLERO-FINAL'!$H:$J,2,0)</f>
        <v>1</v>
      </c>
      <c r="M44" s="55">
        <f>+VLOOKUP(M$2,'TABLERO-FINAL'!$H:$J,2,0)</f>
        <v>1</v>
      </c>
      <c r="N44" s="55">
        <f>+VLOOKUP(N$2,'TABLERO-FINAL'!$H:$J,2,0)</f>
        <v>1</v>
      </c>
      <c r="O44" s="55">
        <f>+VLOOKUP(O$2,'TABLERO-FINAL'!$H:$J,2,0)</f>
        <v>1</v>
      </c>
      <c r="P44" s="55">
        <f>+VLOOKUP(P$2,'TABLERO-FINAL'!$H:$J,2,0)</f>
        <v>1</v>
      </c>
      <c r="Q44" s="55">
        <f>+VLOOKUP(Q$2,'TABLERO-FINAL'!$H:$J,2,0)</f>
        <v>1</v>
      </c>
      <c r="R44" s="55">
        <f>+VLOOKUP(R$2,'TABLERO-FINAL'!$H:$J,2,0)</f>
        <v>1</v>
      </c>
      <c r="S44" s="55">
        <f>+VLOOKUP(S$2,'TABLERO-FINAL'!$H:$J,2,0)</f>
        <v>1</v>
      </c>
      <c r="T44" s="55">
        <f>+VLOOKUP(T$2,'TABLERO-FINAL'!$H:$J,2,0)</f>
        <v>1</v>
      </c>
      <c r="U44" s="55">
        <f>+VLOOKUP(U$2,'TABLERO-FINAL'!$H:$J,2,0)</f>
        <v>1</v>
      </c>
      <c r="V44" s="55">
        <f>+VLOOKUP(V$2,'TABLERO-FINAL'!$H:$J,2,0)</f>
        <v>1</v>
      </c>
      <c r="W44" s="55">
        <f>+VLOOKUP(W$2,'TABLERO-FINAL'!$H:$J,2,0)</f>
        <v>1</v>
      </c>
      <c r="X44" s="55">
        <f>+VLOOKUP(X$2,'TABLERO-FINAL'!$H:$J,2,0)</f>
        <v>1</v>
      </c>
      <c r="Y44" s="55">
        <f>+VLOOKUP(Y$2,'TABLERO-FINAL'!$H:$J,2,0)</f>
        <v>1</v>
      </c>
      <c r="Z44" s="55">
        <f>+VLOOKUP(Z$2,'TABLERO-FINAL'!$H:$J,2,0)</f>
        <v>1</v>
      </c>
      <c r="AA44" s="55">
        <f>+VLOOKUP(AA$2,'TABLERO-FINAL'!$H:$J,2,0)</f>
        <v>1</v>
      </c>
      <c r="AB44" s="55">
        <f>+VLOOKUP(AB$2,'TABLERO-FINAL'!$H:$J,2,0)</f>
        <v>1</v>
      </c>
      <c r="AC44" s="55">
        <f>+VLOOKUP(AC$2,'TABLERO-FINAL'!$H:$J,2,0)</f>
        <v>1</v>
      </c>
      <c r="AD44" s="55">
        <f>+VLOOKUP(AD$2,'TABLERO-FINAL'!$H:$J,2,0)</f>
        <v>1</v>
      </c>
      <c r="AE44" s="55">
        <f>+VLOOKUP(AE$2,'TABLERO-FINAL'!$H:$J,2,0)</f>
        <v>1</v>
      </c>
      <c r="AF44" s="55">
        <f>+VLOOKUP(AF$2,'TABLERO-FINAL'!$H:$J,2,0)</f>
        <v>1</v>
      </c>
      <c r="AG44" s="55">
        <f>+VLOOKUP(AG$2,'TABLERO-FINAL'!$H:$J,2,0)</f>
        <v>1</v>
      </c>
      <c r="AH44" s="55">
        <f>+VLOOKUP(AH$2,'TABLERO-FINAL'!$H:$J,2,0)</f>
        <v>1</v>
      </c>
      <c r="AI44" s="55">
        <f>+VLOOKUP(AI$2,'TABLERO-FINAL'!$H:$J,2,0)</f>
        <v>1</v>
      </c>
      <c r="AJ44" s="55">
        <f>+VLOOKUP(AJ$2,'TABLERO-FINAL'!$H:$J,2,0)</f>
        <v>1</v>
      </c>
      <c r="AK44" s="55">
        <f>+VLOOKUP(AK$2,'TABLERO-FINAL'!$H:$J,2,0)</f>
        <v>1</v>
      </c>
      <c r="AL44" s="55">
        <f>+VLOOKUP(AL$2,'TABLERO-FINAL'!$H:$J,2,0)</f>
        <v>1</v>
      </c>
      <c r="AM44" s="55">
        <f>+VLOOKUP(AM$2,'TABLERO-FINAL'!$H:$J,2,0)</f>
        <v>1</v>
      </c>
      <c r="AN44" s="55">
        <f>+VLOOKUP(AN$2,'TABLERO-FINAL'!$H:$J,2,0)</f>
        <v>1</v>
      </c>
      <c r="AO44" s="55">
        <f>+VLOOKUP(AO$2,'TABLERO-FINAL'!$H:$J,2,0)</f>
        <v>1</v>
      </c>
      <c r="AP44" s="55">
        <f>+VLOOKUP(AP$2,'TABLERO-FINAL'!$H:$J,2,0)</f>
        <v>1</v>
      </c>
      <c r="AQ44" s="55">
        <f>+VLOOKUP(AQ$2,'TABLERO-FINAL'!$H:$J,2,0)</f>
        <v>1</v>
      </c>
      <c r="AR44" s="55">
        <f>+VLOOKUP(AR$2,'TABLERO-FINAL'!$H:$J,2,0)</f>
        <v>1</v>
      </c>
    </row>
    <row r="45" spans="1:44" ht="11.25" customHeight="1" x14ac:dyDescent="0.2">
      <c r="A45" s="52" t="s">
        <v>290</v>
      </c>
      <c r="B45" s="55">
        <f>+VLOOKUP(B$2,'TABLERO-FINAL'!$H:$J,3,0)</f>
        <v>1</v>
      </c>
      <c r="C45" s="55">
        <f>+VLOOKUP(C$2,'TABLERO-FINAL'!$H:$J,3,0)</f>
        <v>1</v>
      </c>
      <c r="D45" s="55">
        <f>+VLOOKUP(D$2,'TABLERO-FINAL'!$H:$J,3,0)</f>
        <v>1</v>
      </c>
      <c r="E45" s="55">
        <f>+VLOOKUP(E$2,'TABLERO-FINAL'!$H:$J,3,0)</f>
        <v>1</v>
      </c>
      <c r="F45" s="55">
        <f>+VLOOKUP(F$2,'TABLERO-FINAL'!$H:$J,3,0)</f>
        <v>1</v>
      </c>
      <c r="G45" s="55">
        <f>+VLOOKUP(G$2,'TABLERO-FINAL'!$H:$J,3,0)</f>
        <v>1</v>
      </c>
      <c r="H45" s="55">
        <f>+VLOOKUP(H$2,'TABLERO-FINAL'!$H:$J,3,0)</f>
        <v>1</v>
      </c>
      <c r="I45" s="55">
        <f>+VLOOKUP(I$2,'TABLERO-FINAL'!$H:$J,3,0)</f>
        <v>2</v>
      </c>
      <c r="J45" s="55">
        <f>+VLOOKUP(J$2,'TABLERO-FINAL'!$H:$J,3,0)</f>
        <v>1</v>
      </c>
      <c r="K45" s="55">
        <f>+VLOOKUP(K$2,'TABLERO-FINAL'!$H:$J,3,0)</f>
        <v>1</v>
      </c>
      <c r="L45" s="55">
        <f>+VLOOKUP(L$2,'TABLERO-FINAL'!$H:$J,3,0)</f>
        <v>1</v>
      </c>
      <c r="M45" s="55">
        <f>+VLOOKUP(M$2,'TABLERO-FINAL'!$H:$J,3,0)</f>
        <v>1</v>
      </c>
      <c r="N45" s="55">
        <f>+VLOOKUP(N$2,'TABLERO-FINAL'!$H:$J,3,0)</f>
        <v>1</v>
      </c>
      <c r="O45" s="55">
        <f>+VLOOKUP(O$2,'TABLERO-FINAL'!$H:$J,3,0)</f>
        <v>1</v>
      </c>
      <c r="P45" s="55">
        <f>+VLOOKUP(P$2,'TABLERO-FINAL'!$H:$J,3,0)</f>
        <v>1</v>
      </c>
      <c r="Q45" s="55">
        <f>+VLOOKUP(Q$2,'TABLERO-FINAL'!$H:$J,3,0)</f>
        <v>1</v>
      </c>
      <c r="R45" s="55">
        <f>+VLOOKUP(R$2,'TABLERO-FINAL'!$H:$J,3,0)</f>
        <v>1</v>
      </c>
      <c r="S45" s="55">
        <f>+VLOOKUP(S$2,'TABLERO-FINAL'!$H:$J,3,0)</f>
        <v>1</v>
      </c>
      <c r="T45" s="55">
        <f>+VLOOKUP(T$2,'TABLERO-FINAL'!$H:$J,3,0)</f>
        <v>1</v>
      </c>
      <c r="U45" s="55">
        <f>+VLOOKUP(U$2,'TABLERO-FINAL'!$H:$J,3,0)</f>
        <v>1</v>
      </c>
      <c r="V45" s="55">
        <f>+VLOOKUP(V$2,'TABLERO-FINAL'!$H:$J,3,0)</f>
        <v>1</v>
      </c>
      <c r="W45" s="55">
        <f>+VLOOKUP(W$2,'TABLERO-FINAL'!$H:$J,3,0)</f>
        <v>1</v>
      </c>
      <c r="X45" s="55">
        <f>+VLOOKUP(X$2,'TABLERO-FINAL'!$H:$J,3,0)</f>
        <v>1</v>
      </c>
      <c r="Y45" s="55">
        <f>+VLOOKUP(Y$2,'TABLERO-FINAL'!$H:$J,3,0)</f>
        <v>1</v>
      </c>
      <c r="Z45" s="55">
        <f>+VLOOKUP(Z$2,'TABLERO-FINAL'!$H:$J,3,0)</f>
        <v>1</v>
      </c>
      <c r="AA45" s="55">
        <f>+VLOOKUP(AA$2,'TABLERO-FINAL'!$H:$J,3,0)</f>
        <v>1</v>
      </c>
      <c r="AB45" s="55">
        <f>+VLOOKUP(AB$2,'TABLERO-FINAL'!$H:$J,3,0)</f>
        <v>1</v>
      </c>
      <c r="AC45" s="55">
        <f>+VLOOKUP(AC$2,'TABLERO-FINAL'!$H:$J,3,0)</f>
        <v>1</v>
      </c>
      <c r="AD45" s="55">
        <f>+VLOOKUP(AD$2,'TABLERO-FINAL'!$H:$J,3,0)</f>
        <v>1</v>
      </c>
      <c r="AE45" s="55">
        <f>+VLOOKUP(AE$2,'TABLERO-FINAL'!$H:$J,3,0)</f>
        <v>1</v>
      </c>
      <c r="AF45" s="55">
        <f>+VLOOKUP(AF$2,'TABLERO-FINAL'!$H:$J,3,0)</f>
        <v>1</v>
      </c>
      <c r="AG45" s="55">
        <f>+VLOOKUP(AG$2,'TABLERO-FINAL'!$H:$J,3,0)</f>
        <v>2</v>
      </c>
      <c r="AH45" s="55">
        <f>+VLOOKUP(AH$2,'TABLERO-FINAL'!$H:$J,3,0)</f>
        <v>2</v>
      </c>
      <c r="AI45" s="55">
        <f>+VLOOKUP(AI$2,'TABLERO-FINAL'!$H:$J,3,0)</f>
        <v>1</v>
      </c>
      <c r="AJ45" s="55">
        <f>+VLOOKUP(AJ$2,'TABLERO-FINAL'!$H:$J,3,0)</f>
        <v>2</v>
      </c>
      <c r="AK45" s="55">
        <f>+VLOOKUP(AK$2,'TABLERO-FINAL'!$H:$J,3,0)</f>
        <v>1</v>
      </c>
      <c r="AL45" s="55">
        <f>+VLOOKUP(AL$2,'TABLERO-FINAL'!$H:$J,3,0)</f>
        <v>1</v>
      </c>
      <c r="AM45" s="55">
        <f>+VLOOKUP(AM$2,'TABLERO-FINAL'!$H:$J,3,0)</f>
        <v>1</v>
      </c>
      <c r="AN45" s="55">
        <f>+VLOOKUP(AN$2,'TABLERO-FINAL'!$H:$J,3,0)</f>
        <v>1</v>
      </c>
      <c r="AO45" s="55">
        <f>+VLOOKUP(AO$2,'TABLERO-FINAL'!$H:$J,3,0)</f>
        <v>1</v>
      </c>
      <c r="AP45" s="55">
        <f>+VLOOKUP(AP$2,'TABLERO-FINAL'!$H:$J,3,0)</f>
        <v>1</v>
      </c>
      <c r="AQ45" s="55">
        <f>+VLOOKUP(AQ$2,'TABLERO-FINAL'!$H:$J,3,0)</f>
        <v>1</v>
      </c>
      <c r="AR45" s="55">
        <f>+VLOOKUP(AR$2,'TABLERO-FINAL'!$H:$J,3,0)</f>
        <v>1</v>
      </c>
    </row>
    <row r="46" spans="1:44" ht="11.25" customHeight="1" x14ac:dyDescent="0.2">
      <c r="A46" s="54"/>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row>
    <row r="47" spans="1:44" ht="27" customHeight="1" x14ac:dyDescent="0.2">
      <c r="A47" s="127" t="s">
        <v>24</v>
      </c>
      <c r="B47" s="90"/>
      <c r="C47" s="90"/>
      <c r="D47" s="128"/>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row>
    <row r="48" spans="1:44" ht="11.25" customHeight="1" x14ac:dyDescent="0.2">
      <c r="A48" s="127" t="s">
        <v>291</v>
      </c>
      <c r="B48" s="90"/>
      <c r="C48" s="90"/>
      <c r="D48" s="128"/>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row>
    <row r="49" spans="1:44" ht="11.25" customHeight="1" x14ac:dyDescent="0.2">
      <c r="A49" s="54"/>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row>
    <row r="50" spans="1:44" ht="11.25" customHeight="1" x14ac:dyDescent="0.2">
      <c r="A50" s="50" t="s">
        <v>250</v>
      </c>
      <c r="B50" s="51">
        <f t="shared" ref="B50:H50" si="7">+IF(VALUE(B$44)=1,IF(B3&lt;&gt;0,B3,B$37),"")</f>
        <v>0.30475168832435329</v>
      </c>
      <c r="C50" s="51">
        <f t="shared" si="7"/>
        <v>99.29</v>
      </c>
      <c r="D50" s="51">
        <f t="shared" si="7"/>
        <v>30.932296364921864</v>
      </c>
      <c r="E50" s="51">
        <f t="shared" si="7"/>
        <v>368.74801911402585</v>
      </c>
      <c r="F50" s="51">
        <f t="shared" si="7"/>
        <v>7122.9240215680002</v>
      </c>
      <c r="G50" s="51">
        <f t="shared" si="7"/>
        <v>8179.5353146256421</v>
      </c>
      <c r="H50" s="51">
        <f t="shared" si="7"/>
        <v>135.06862483208377</v>
      </c>
      <c r="I50" s="51">
        <f t="shared" ref="I50:I81" si="8">+IF(VALUE(I$44)=1,IF(I3&lt;&gt;0,I3,I$38),"")</f>
        <v>0.53</v>
      </c>
      <c r="J50" s="51">
        <f t="shared" ref="J50:AF50" si="9">+IF(VALUE(J$44)=1,IF(J3&lt;&gt;0,J3,J$37),"")</f>
        <v>0.83806714289197171</v>
      </c>
      <c r="K50" s="51">
        <f t="shared" si="9"/>
        <v>22.846778799179361</v>
      </c>
      <c r="L50" s="51">
        <f t="shared" si="9"/>
        <v>9.5803328090089614</v>
      </c>
      <c r="M50" s="51">
        <f t="shared" si="9"/>
        <v>3.9804041118086976E-2</v>
      </c>
      <c r="N50" s="51">
        <f t="shared" si="9"/>
        <v>0.42737544129408006</v>
      </c>
      <c r="O50" s="51">
        <f t="shared" si="9"/>
        <v>3262151</v>
      </c>
      <c r="P50" s="51">
        <f t="shared" si="9"/>
        <v>19864000</v>
      </c>
      <c r="Q50" s="51">
        <f t="shared" si="9"/>
        <v>137.66875624740962</v>
      </c>
      <c r="R50" s="51">
        <f t="shared" si="9"/>
        <v>2044.1219494355996</v>
      </c>
      <c r="S50" s="51">
        <f t="shared" si="9"/>
        <v>6.9940512470439087</v>
      </c>
      <c r="T50" s="51">
        <f t="shared" si="9"/>
        <v>3.8093961040544166</v>
      </c>
      <c r="U50" s="51">
        <f t="shared" si="9"/>
        <v>0.30475168832435329</v>
      </c>
      <c r="V50" s="51">
        <f t="shared" si="9"/>
        <v>0</v>
      </c>
      <c r="W50" s="51">
        <f t="shared" si="9"/>
        <v>1.3104322597947193</v>
      </c>
      <c r="X50" s="51">
        <f t="shared" si="9"/>
        <v>2.4380135065948263</v>
      </c>
      <c r="Y50" s="51">
        <f t="shared" si="9"/>
        <v>0.22856376624326499</v>
      </c>
      <c r="Z50" s="51">
        <f t="shared" si="9"/>
        <v>49.126806976754501</v>
      </c>
      <c r="AA50" s="51">
        <f t="shared" si="9"/>
        <v>21.58958270937261</v>
      </c>
      <c r="AB50" s="51">
        <f t="shared" si="9"/>
        <v>0.37395351113232006</v>
      </c>
      <c r="AC50" s="51">
        <f t="shared" si="9"/>
        <v>16.970859643562424</v>
      </c>
      <c r="AD50" s="51">
        <f t="shared" si="9"/>
        <v>183.26001381170585</v>
      </c>
      <c r="AE50" s="51">
        <f t="shared" si="9"/>
        <v>1.025269367172541E-2</v>
      </c>
      <c r="AF50" s="51">
        <f t="shared" si="9"/>
        <v>1.780731005392E-2</v>
      </c>
      <c r="AG50" s="51">
        <f t="shared" ref="AG50:AH50" si="10">+IF(VALUE(AG$44)=1,IF(AG3&lt;&gt;0,AG3,AG$38),"")</f>
        <v>5.9357700179733337E-3</v>
      </c>
      <c r="AH50" s="51">
        <f t="shared" si="10"/>
        <v>56.616324154632537</v>
      </c>
      <c r="AI50" s="51">
        <f t="shared" ref="AI50:AI81" si="11">+IF(VALUE(AI$44)=1,IF(AI3&lt;&gt;0,AI3,AI$37),"")</f>
        <v>71879.87602701319</v>
      </c>
      <c r="AJ50" s="51">
        <f t="shared" ref="AJ50:AJ81" si="12">+IF(VALUE(AJ$44)=1,IF(AJ3&lt;&gt;0,AJ3,AJ$38),"")</f>
        <v>6.9615137861850959E-2</v>
      </c>
      <c r="AK50" s="51">
        <f t="shared" ref="AK50:AR50" si="13">+IF(VALUE(AK$44)=1,IF(AK3&lt;&gt;0,AK3,AK$37),"")</f>
        <v>5.0990080384512538E-3</v>
      </c>
      <c r="AL50" s="51">
        <f t="shared" si="13"/>
        <v>3</v>
      </c>
      <c r="AM50" s="51">
        <f t="shared" si="13"/>
        <v>0</v>
      </c>
      <c r="AN50" s="51">
        <f t="shared" si="13"/>
        <v>9.09</v>
      </c>
      <c r="AO50" s="51">
        <f t="shared" si="13"/>
        <v>120424</v>
      </c>
      <c r="AP50" s="51">
        <f t="shared" si="13"/>
        <v>3</v>
      </c>
      <c r="AQ50" s="51">
        <f t="shared" si="13"/>
        <v>2229.1903017899217</v>
      </c>
      <c r="AR50" s="51">
        <f t="shared" si="13"/>
        <v>0.22</v>
      </c>
    </row>
    <row r="51" spans="1:44" ht="11.25" customHeight="1" x14ac:dyDescent="0.2">
      <c r="A51" s="52" t="s">
        <v>251</v>
      </c>
      <c r="B51" s="51">
        <f t="shared" ref="B51:H51" si="14">+IF(VALUE(B$44)=1,IF(B4&lt;&gt;0,B4,B$37),"")</f>
        <v>0.24127154931922218</v>
      </c>
      <c r="C51" s="51">
        <f t="shared" si="14"/>
        <v>95.550000000000011</v>
      </c>
      <c r="D51" s="51">
        <f t="shared" si="14"/>
        <v>25.604943171502452</v>
      </c>
      <c r="E51" s="51">
        <f t="shared" si="14"/>
        <v>234.86578968479685</v>
      </c>
      <c r="F51" s="51">
        <f t="shared" si="14"/>
        <v>1539.5305109335077</v>
      </c>
      <c r="G51" s="51">
        <f t="shared" si="14"/>
        <v>11907.756257025778</v>
      </c>
      <c r="H51" s="51">
        <f t="shared" si="14"/>
        <v>4.3513290361024657</v>
      </c>
      <c r="I51" s="51">
        <f t="shared" si="8"/>
        <v>0.74</v>
      </c>
      <c r="J51" s="51">
        <f t="shared" ref="J51:AF51" si="15">+IF(VALUE(J$44)=1,IF(J4&lt;&gt;0,J4,J$37),"")</f>
        <v>0</v>
      </c>
      <c r="K51" s="51">
        <f t="shared" si="15"/>
        <v>0</v>
      </c>
      <c r="L51" s="51">
        <f t="shared" si="15"/>
        <v>0.8299469027123364</v>
      </c>
      <c r="M51" s="51">
        <f t="shared" si="15"/>
        <v>0.72381464795766648</v>
      </c>
      <c r="N51" s="51">
        <f t="shared" si="15"/>
        <v>6.8579086396128974E-2</v>
      </c>
      <c r="O51" s="51">
        <f t="shared" si="15"/>
        <v>3262151</v>
      </c>
      <c r="P51" s="51">
        <f t="shared" si="15"/>
        <v>19864000</v>
      </c>
      <c r="Q51" s="51">
        <f t="shared" si="15"/>
        <v>15.83646467211498</v>
      </c>
      <c r="R51" s="51">
        <f t="shared" si="15"/>
        <v>3440.0699566857247</v>
      </c>
      <c r="S51" s="51">
        <f t="shared" si="15"/>
        <v>4.9882892821749181</v>
      </c>
      <c r="T51" s="51">
        <f t="shared" si="15"/>
        <v>4.3127289440810959</v>
      </c>
      <c r="U51" s="51">
        <f t="shared" si="15"/>
        <v>0.12063577465961109</v>
      </c>
      <c r="V51" s="51">
        <f t="shared" si="15"/>
        <v>0.15079471832451385</v>
      </c>
      <c r="W51" s="51">
        <f t="shared" si="15"/>
        <v>1.5320743381770605</v>
      </c>
      <c r="X51" s="51">
        <f t="shared" si="15"/>
        <v>9.017524155805928</v>
      </c>
      <c r="Y51" s="51">
        <f t="shared" si="15"/>
        <v>0.27143049298412492</v>
      </c>
      <c r="Z51" s="51">
        <f t="shared" si="15"/>
        <v>40.347455801268666</v>
      </c>
      <c r="AA51" s="51">
        <f t="shared" si="15"/>
        <v>0.87473324484858395</v>
      </c>
      <c r="AB51" s="51">
        <f t="shared" si="15"/>
        <v>4.1987195752732024E-3</v>
      </c>
      <c r="AC51" s="51">
        <f t="shared" si="15"/>
        <v>258.60329106456851</v>
      </c>
      <c r="AD51" s="51">
        <f t="shared" si="15"/>
        <v>68.238444276987067</v>
      </c>
      <c r="AE51" s="51">
        <f t="shared" si="15"/>
        <v>8.7845551472005303E-4</v>
      </c>
      <c r="AF51" s="51">
        <f t="shared" si="15"/>
        <v>2.7088513375315114E-4</v>
      </c>
      <c r="AG51" s="51">
        <f t="shared" ref="AG51:AH51" si="16">+IF(VALUE(AG$44)=1,IF(AG4&lt;&gt;0,AG4,AG$38),"")</f>
        <v>3.7321951780206245E-3</v>
      </c>
      <c r="AH51" s="51">
        <f t="shared" si="16"/>
        <v>0.85461204759508025</v>
      </c>
      <c r="AI51" s="51">
        <f t="shared" si="11"/>
        <v>62562.617506784256</v>
      </c>
      <c r="AJ51" s="51">
        <f t="shared" si="12"/>
        <v>6.9615137861850959E-2</v>
      </c>
      <c r="AK51" s="51">
        <f t="shared" ref="AK51:AR51" si="17">+IF(VALUE(AK$44)=1,IF(AK4&lt;&gt;0,AK4,AK$37),"")</f>
        <v>2.5925926413184738E-4</v>
      </c>
      <c r="AL51" s="51">
        <f t="shared" si="17"/>
        <v>1</v>
      </c>
      <c r="AM51" s="51">
        <f t="shared" si="17"/>
        <v>1</v>
      </c>
      <c r="AN51" s="51">
        <f t="shared" si="17"/>
        <v>100</v>
      </c>
      <c r="AO51" s="51">
        <f t="shared" si="17"/>
        <v>1845250</v>
      </c>
      <c r="AP51" s="51">
        <f t="shared" si="17"/>
        <v>4</v>
      </c>
      <c r="AQ51" s="51">
        <f t="shared" si="17"/>
        <v>4094.4093852914989</v>
      </c>
      <c r="AR51" s="51">
        <f t="shared" si="17"/>
        <v>0.49</v>
      </c>
    </row>
    <row r="52" spans="1:44" ht="11.25" customHeight="1" x14ac:dyDescent="0.2">
      <c r="A52" s="50" t="s">
        <v>252</v>
      </c>
      <c r="B52" s="51">
        <f t="shared" ref="B52:H52" si="18">+IF(VALUE(B$44)=1,IF(B5&lt;&gt;0,B5,B$37),"")</f>
        <v>1.9164768715738186E-2</v>
      </c>
      <c r="C52" s="51">
        <f t="shared" si="18"/>
        <v>91.555000000000007</v>
      </c>
      <c r="D52" s="51">
        <f t="shared" si="18"/>
        <v>214.17666977047284</v>
      </c>
      <c r="E52" s="51">
        <f t="shared" si="18"/>
        <v>247.3607114316973</v>
      </c>
      <c r="F52" s="51">
        <f t="shared" si="18"/>
        <v>173.89035607910773</v>
      </c>
      <c r="G52" s="51">
        <f t="shared" si="18"/>
        <v>131853.85239458879</v>
      </c>
      <c r="H52" s="51">
        <f t="shared" si="18"/>
        <v>19.923766093527792</v>
      </c>
      <c r="I52" s="51">
        <f t="shared" si="8"/>
        <v>0.65</v>
      </c>
      <c r="J52" s="51">
        <f t="shared" ref="J52:AF52" si="19">+IF(VALUE(J$44)=1,IF(J5&lt;&gt;0,J5,J$37),"")</f>
        <v>0</v>
      </c>
      <c r="K52" s="51">
        <f t="shared" si="19"/>
        <v>0.59938273049817647</v>
      </c>
      <c r="L52" s="51">
        <f t="shared" si="19"/>
        <v>5.3349122039600667</v>
      </c>
      <c r="M52" s="51">
        <f t="shared" si="19"/>
        <v>136.41719649059237</v>
      </c>
      <c r="N52" s="51">
        <f t="shared" si="19"/>
        <v>8.1843106764332776E-3</v>
      </c>
      <c r="O52" s="51">
        <f t="shared" si="19"/>
        <v>796459065</v>
      </c>
      <c r="P52" s="51">
        <f t="shared" si="19"/>
        <v>359845646</v>
      </c>
      <c r="Q52" s="51">
        <f t="shared" si="19"/>
        <v>73.868106495662403</v>
      </c>
      <c r="R52" s="51">
        <f t="shared" si="19"/>
        <v>3286.1484574364249</v>
      </c>
      <c r="S52" s="51">
        <f t="shared" si="19"/>
        <v>23.482189629916757</v>
      </c>
      <c r="T52" s="51">
        <f t="shared" si="19"/>
        <v>0.28088743576455455</v>
      </c>
      <c r="U52" s="51">
        <f t="shared" si="19"/>
        <v>0.98310602517594092</v>
      </c>
      <c r="V52" s="51">
        <f t="shared" si="19"/>
        <v>0.42133115364683182</v>
      </c>
      <c r="W52" s="51">
        <f t="shared" si="19"/>
        <v>20.027274170012738</v>
      </c>
      <c r="X52" s="51">
        <f t="shared" si="19"/>
        <v>24.718094347280797</v>
      </c>
      <c r="Y52" s="51">
        <f t="shared" si="19"/>
        <v>3.0897617934100996</v>
      </c>
      <c r="Z52" s="51">
        <f t="shared" si="19"/>
        <v>0.18076192504414529</v>
      </c>
      <c r="AA52" s="51">
        <f t="shared" si="19"/>
        <v>2.1258468310580922</v>
      </c>
      <c r="AB52" s="51">
        <f t="shared" si="19"/>
        <v>3.1119193682749565E-2</v>
      </c>
      <c r="AC52" s="51">
        <f t="shared" si="19"/>
        <v>777.05262004777899</v>
      </c>
      <c r="AD52" s="51">
        <f t="shared" si="19"/>
        <v>15.769894940249122</v>
      </c>
      <c r="AE52" s="51">
        <f t="shared" si="19"/>
        <v>1.3143510369524191E-3</v>
      </c>
      <c r="AF52" s="51">
        <f t="shared" si="19"/>
        <v>8.5453163381043573E-4</v>
      </c>
      <c r="AG52" s="51">
        <f t="shared" ref="AG52:AH52" si="20">+IF(VALUE(AG$44)=1,IF(AG5&lt;&gt;0,AG5,AG$38),"")</f>
        <v>1.804011227985482E-3</v>
      </c>
      <c r="AH52" s="51">
        <f t="shared" si="20"/>
        <v>1.9657047543498212</v>
      </c>
      <c r="AI52" s="51">
        <f t="shared" si="11"/>
        <v>0</v>
      </c>
      <c r="AJ52" s="51">
        <f t="shared" si="12"/>
        <v>6.7650421049455581E-3</v>
      </c>
      <c r="AK52" s="51">
        <f t="shared" ref="AK52:AR52" si="21">+IF(VALUE(AK$44)=1,IF(AK5&lt;&gt;0,AK5,AK$37),"")</f>
        <v>2.8541677462546363E-4</v>
      </c>
      <c r="AL52" s="51">
        <f t="shared" si="21"/>
        <v>1</v>
      </c>
      <c r="AM52" s="51">
        <f t="shared" si="21"/>
        <v>0</v>
      </c>
      <c r="AN52" s="51">
        <f t="shared" si="21"/>
        <v>60</v>
      </c>
      <c r="AO52" s="51">
        <f t="shared" si="21"/>
        <v>907857</v>
      </c>
      <c r="AP52" s="51">
        <f t="shared" si="21"/>
        <v>2</v>
      </c>
      <c r="AQ52" s="51">
        <f t="shared" si="21"/>
        <v>3520.932460931544</v>
      </c>
      <c r="AR52" s="51">
        <f t="shared" si="21"/>
        <v>0.69</v>
      </c>
    </row>
    <row r="53" spans="1:44" ht="11.25" customHeight="1" x14ac:dyDescent="0.2">
      <c r="A53" s="52" t="s">
        <v>253</v>
      </c>
      <c r="B53" s="51">
        <f t="shared" ref="B53:H53" si="22">+IF(VALUE(B$44)=1,IF(B6&lt;&gt;0,B6,B$37),"")</f>
        <v>0.11111963028276613</v>
      </c>
      <c r="C53" s="51">
        <f t="shared" si="22"/>
        <v>93.69</v>
      </c>
      <c r="D53" s="51">
        <f t="shared" si="22"/>
        <v>691.05298072852247</v>
      </c>
      <c r="E53" s="51">
        <f t="shared" si="22"/>
        <v>16.279025836425237</v>
      </c>
      <c r="F53" s="51">
        <f t="shared" si="22"/>
        <v>173.89035607910773</v>
      </c>
      <c r="G53" s="51">
        <f t="shared" si="22"/>
        <v>107754.48339928284</v>
      </c>
      <c r="H53" s="51">
        <f t="shared" si="22"/>
        <v>4.7614831191937359</v>
      </c>
      <c r="I53" s="51">
        <f t="shared" si="8"/>
        <v>3.8</v>
      </c>
      <c r="J53" s="51">
        <f t="shared" ref="J53:AF53" si="23">+IF(VALUE(J$44)=1,IF(J6&lt;&gt;0,J6,J$37),"")</f>
        <v>0</v>
      </c>
      <c r="K53" s="51">
        <f t="shared" si="23"/>
        <v>1.3372168382483385</v>
      </c>
      <c r="L53" s="51">
        <f t="shared" si="23"/>
        <v>8.5005587104061864E-2</v>
      </c>
      <c r="M53" s="51">
        <f t="shared" si="23"/>
        <v>36.63280851531951</v>
      </c>
      <c r="N53" s="51">
        <f t="shared" si="23"/>
        <v>1.0433421364746464E-2</v>
      </c>
      <c r="O53" s="51">
        <f t="shared" si="23"/>
        <v>537056987</v>
      </c>
      <c r="P53" s="51">
        <f t="shared" si="23"/>
        <v>124903486</v>
      </c>
      <c r="Q53" s="51">
        <f t="shared" si="23"/>
        <v>45.42746388334217</v>
      </c>
      <c r="R53" s="51">
        <f t="shared" si="23"/>
        <v>228.86976890450489</v>
      </c>
      <c r="S53" s="51">
        <f t="shared" si="23"/>
        <v>1.6213210672060006</v>
      </c>
      <c r="T53" s="51">
        <f t="shared" si="23"/>
        <v>1.2223159331104274</v>
      </c>
      <c r="U53" s="51">
        <f t="shared" si="23"/>
        <v>0.33335889084829839</v>
      </c>
      <c r="V53" s="51">
        <f t="shared" si="23"/>
        <v>1.0000766725448951</v>
      </c>
      <c r="W53" s="51">
        <f t="shared" si="23"/>
        <v>9.0895857571302692</v>
      </c>
      <c r="X53" s="51">
        <f t="shared" si="23"/>
        <v>43.447775440561557</v>
      </c>
      <c r="Y53" s="51">
        <f t="shared" si="23"/>
        <v>1.0000766725448951</v>
      </c>
      <c r="Z53" s="51">
        <f t="shared" si="23"/>
        <v>16.602355637008891</v>
      </c>
      <c r="AA53" s="51">
        <f t="shared" si="23"/>
        <v>3.8081987981324592</v>
      </c>
      <c r="AB53" s="51">
        <f t="shared" si="23"/>
        <v>0.14954570622803265</v>
      </c>
      <c r="AC53" s="51">
        <f t="shared" si="23"/>
        <v>554.24693670959221</v>
      </c>
      <c r="AD53" s="51">
        <f t="shared" si="23"/>
        <v>23.279310584556431</v>
      </c>
      <c r="AE53" s="51">
        <f t="shared" si="23"/>
        <v>1.2520105637695755E-3</v>
      </c>
      <c r="AF53" s="51">
        <f t="shared" si="23"/>
        <v>6.0483602122032702E-4</v>
      </c>
      <c r="AG53" s="51">
        <f t="shared" ref="AG53:AH53" si="24">+IF(VALUE(AG$44)=1,IF(AG6&lt;&gt;0,AG6,AG$38),"")</f>
        <v>2.3185380810547694E-3</v>
      </c>
      <c r="AH53" s="51">
        <f t="shared" si="24"/>
        <v>1.4397802684363976</v>
      </c>
      <c r="AI53" s="51">
        <f t="shared" si="11"/>
        <v>63929.345694281001</v>
      </c>
      <c r="AJ53" s="51">
        <f t="shared" si="12"/>
        <v>5.216710682373232E-3</v>
      </c>
      <c r="AK53" s="51">
        <f t="shared" ref="AK53:AR53" si="25">+IF(VALUE(AK$44)=1,IF(AK6&lt;&gt;0,AK6,AK$37),"")</f>
        <v>1.025449286599164E-3</v>
      </c>
      <c r="AL53" s="51">
        <f t="shared" si="25"/>
        <v>2</v>
      </c>
      <c r="AM53" s="51">
        <f t="shared" si="25"/>
        <v>0</v>
      </c>
      <c r="AN53" s="51">
        <f t="shared" si="25"/>
        <v>36.36</v>
      </c>
      <c r="AO53" s="51">
        <f t="shared" si="25"/>
        <v>2996675</v>
      </c>
      <c r="AP53" s="51">
        <f t="shared" si="25"/>
        <v>3</v>
      </c>
      <c r="AQ53" s="51">
        <f t="shared" si="25"/>
        <v>2452.7426004349832</v>
      </c>
      <c r="AR53" s="51">
        <f t="shared" si="25"/>
        <v>0.56999999999999995</v>
      </c>
    </row>
    <row r="54" spans="1:44" ht="11.25" customHeight="1" x14ac:dyDescent="0.2">
      <c r="A54" s="50" t="s">
        <v>254</v>
      </c>
      <c r="B54" s="51">
        <f t="shared" ref="B54:H54" si="26">+IF(VALUE(B$44)=1,IF(B7&lt;&gt;0,B7,B$37),"")</f>
        <v>0.13536768401121521</v>
      </c>
      <c r="C54" s="51">
        <f t="shared" si="26"/>
        <v>83.5</v>
      </c>
      <c r="D54" s="51">
        <f t="shared" si="26"/>
        <v>38.613631864199142</v>
      </c>
      <c r="E54" s="51">
        <f t="shared" si="26"/>
        <v>191.47758903386392</v>
      </c>
      <c r="F54" s="51">
        <f t="shared" si="26"/>
        <v>461.75805540225923</v>
      </c>
      <c r="G54" s="51">
        <f t="shared" si="26"/>
        <v>22493.980368301629</v>
      </c>
      <c r="H54" s="51">
        <f t="shared" si="26"/>
        <v>0.70645024550356494</v>
      </c>
      <c r="I54" s="51">
        <f t="shared" si="8"/>
        <v>2.02</v>
      </c>
      <c r="J54" s="51">
        <f t="shared" ref="J54:AF54" si="27">+IF(VALUE(J$44)=1,IF(J7&lt;&gt;0,J7,J$37),"")</f>
        <v>0</v>
      </c>
      <c r="K54" s="51">
        <f t="shared" si="27"/>
        <v>0</v>
      </c>
      <c r="L54" s="51">
        <f t="shared" si="27"/>
        <v>12.580268392252121</v>
      </c>
      <c r="M54" s="51">
        <f t="shared" si="27"/>
        <v>2.0981991021738358</v>
      </c>
      <c r="N54" s="51">
        <f t="shared" si="27"/>
        <v>1.7810667851229998E-2</v>
      </c>
      <c r="O54" s="51">
        <f t="shared" si="27"/>
        <v>3262151</v>
      </c>
      <c r="P54" s="51">
        <f t="shared" si="27"/>
        <v>19864000</v>
      </c>
      <c r="Q54" s="51">
        <f t="shared" si="27"/>
        <v>39.371236126927506</v>
      </c>
      <c r="R54" s="51">
        <f t="shared" si="27"/>
        <v>1738.5948495980426</v>
      </c>
      <c r="S54" s="51">
        <f t="shared" si="27"/>
        <v>5.7666633388777688</v>
      </c>
      <c r="T54" s="51">
        <f t="shared" si="27"/>
        <v>2.9104052062411272</v>
      </c>
      <c r="U54" s="51">
        <f t="shared" si="27"/>
        <v>0.16920960501401902</v>
      </c>
      <c r="V54" s="51">
        <f t="shared" si="27"/>
        <v>6.7683842005607606E-2</v>
      </c>
      <c r="W54" s="51">
        <f t="shared" si="27"/>
        <v>1.4958129083239282</v>
      </c>
      <c r="X54" s="51">
        <f t="shared" si="27"/>
        <v>1.6582541291373862</v>
      </c>
      <c r="Y54" s="51">
        <f t="shared" si="27"/>
        <v>0.47378689403925323</v>
      </c>
      <c r="Z54" s="51">
        <f t="shared" si="27"/>
        <v>11.007916248170943</v>
      </c>
      <c r="AA54" s="51">
        <f t="shared" si="27"/>
        <v>2.2875494064627921</v>
      </c>
      <c r="AB54" s="51">
        <f t="shared" si="27"/>
        <v>0.28497068561967998</v>
      </c>
      <c r="AC54" s="51">
        <f t="shared" si="27"/>
        <v>841.4414627831934</v>
      </c>
      <c r="AD54" s="51">
        <f t="shared" si="27"/>
        <v>26.906846381142749</v>
      </c>
      <c r="AE54" s="51">
        <f t="shared" si="27"/>
        <v>5.4238247762749235E-4</v>
      </c>
      <c r="AF54" s="51">
        <f t="shared" si="27"/>
        <v>3.2530900189413152E-4</v>
      </c>
      <c r="AG54" s="51">
        <f t="shared" ref="AG54:AH54" si="28">+IF(VALUE(AG$44)=1,IF(AG7&lt;&gt;0,AG7,AG$38),"")</f>
        <v>6.5965436486037029E-4</v>
      </c>
      <c r="AH54" s="51">
        <f t="shared" si="28"/>
        <v>2.7247408338937098</v>
      </c>
      <c r="AI54" s="51">
        <f t="shared" si="11"/>
        <v>69112.072597688937</v>
      </c>
      <c r="AJ54" s="51">
        <f t="shared" si="12"/>
        <v>5.9368892837433325E-3</v>
      </c>
      <c r="AK54" s="51">
        <f t="shared" ref="AK54:AR54" si="29">+IF(VALUE(AK$44)=1,IF(AK7&lt;&gt;0,AK7,AK$37),"")</f>
        <v>1.7075736566765531E-4</v>
      </c>
      <c r="AL54" s="51">
        <f t="shared" si="29"/>
        <v>1</v>
      </c>
      <c r="AM54" s="51">
        <f t="shared" si="29"/>
        <v>1</v>
      </c>
      <c r="AN54" s="51">
        <f t="shared" si="29"/>
        <v>5.26</v>
      </c>
      <c r="AO54" s="51">
        <f t="shared" si="29"/>
        <v>130416</v>
      </c>
      <c r="AP54" s="51">
        <f t="shared" si="29"/>
        <v>4</v>
      </c>
      <c r="AQ54" s="51">
        <f t="shared" si="29"/>
        <v>1538.1695145484791</v>
      </c>
      <c r="AR54" s="51">
        <f t="shared" si="29"/>
        <v>0.65</v>
      </c>
    </row>
    <row r="55" spans="1:44" ht="11.25" customHeight="1" x14ac:dyDescent="0.2">
      <c r="A55" s="52" t="s">
        <v>255</v>
      </c>
      <c r="B55" s="51">
        <f t="shared" ref="B55:H55" si="30">+IF(VALUE(B$44)=1,IF(B8&lt;&gt;0,B8,B$37),"")</f>
        <v>0.14060050475581207</v>
      </c>
      <c r="C55" s="51">
        <f t="shared" si="30"/>
        <v>96.28</v>
      </c>
      <c r="D55" s="51">
        <f t="shared" si="30"/>
        <v>405.91365723002946</v>
      </c>
      <c r="E55" s="51">
        <f t="shared" si="30"/>
        <v>335.17754328738039</v>
      </c>
      <c r="F55" s="51">
        <f t="shared" si="30"/>
        <v>1777.1824137705762</v>
      </c>
      <c r="G55" s="51">
        <f t="shared" si="30"/>
        <v>12544.14270013896</v>
      </c>
      <c r="H55" s="51">
        <f t="shared" si="30"/>
        <v>0.21505882364847548</v>
      </c>
      <c r="I55" s="51">
        <f t="shared" si="8"/>
        <v>1.4</v>
      </c>
      <c r="J55" s="51">
        <f t="shared" ref="J55:AF55" si="31">+IF(VALUE(J$44)=1,IF(J8&lt;&gt;0,J8,J$37),"")</f>
        <v>0.28120100951162413</v>
      </c>
      <c r="K55" s="51">
        <f t="shared" si="31"/>
        <v>11.30678995289116</v>
      </c>
      <c r="L55" s="51">
        <f t="shared" si="31"/>
        <v>8.5005587104061864E-2</v>
      </c>
      <c r="M55" s="51">
        <f t="shared" si="31"/>
        <v>37.024330917347989</v>
      </c>
      <c r="N55" s="51">
        <f t="shared" si="31"/>
        <v>0.10663094482623456</v>
      </c>
      <c r="O55" s="51">
        <f t="shared" si="31"/>
        <v>3262151</v>
      </c>
      <c r="P55" s="51">
        <f t="shared" si="31"/>
        <v>19864000</v>
      </c>
      <c r="Q55" s="51">
        <f t="shared" si="31"/>
        <v>44.767774364309965</v>
      </c>
      <c r="R55" s="51">
        <f t="shared" si="31"/>
        <v>1961.985841529171</v>
      </c>
      <c r="S55" s="51">
        <f t="shared" si="31"/>
        <v>14.20065098033702</v>
      </c>
      <c r="T55" s="51">
        <f t="shared" si="31"/>
        <v>0.56240201902324827</v>
      </c>
      <c r="U55" s="51">
        <f t="shared" si="31"/>
        <v>0.70300252377906036</v>
      </c>
      <c r="V55" s="51">
        <f t="shared" si="31"/>
        <v>2.1090075713371812</v>
      </c>
      <c r="W55" s="51">
        <f t="shared" si="31"/>
        <v>11.529241389976589</v>
      </c>
      <c r="X55" s="51">
        <f t="shared" si="31"/>
        <v>16.169058046918387</v>
      </c>
      <c r="Y55" s="51">
        <f t="shared" si="31"/>
        <v>1.827806561825557</v>
      </c>
      <c r="Z55" s="51">
        <f t="shared" si="31"/>
        <v>1106.0294752101181</v>
      </c>
      <c r="AA55" s="51">
        <f t="shared" si="31"/>
        <v>53.294146224152037</v>
      </c>
      <c r="AB55" s="51">
        <f t="shared" si="31"/>
        <v>1.1018530965377571</v>
      </c>
      <c r="AC55" s="51">
        <f t="shared" si="31"/>
        <v>373.74426174189961</v>
      </c>
      <c r="AD55" s="51">
        <f t="shared" si="31"/>
        <v>145.71616221580811</v>
      </c>
      <c r="AE55" s="51">
        <f t="shared" si="31"/>
        <v>9.408612784012409E-3</v>
      </c>
      <c r="AF55" s="51">
        <f t="shared" si="31"/>
        <v>1.723328401770614E-2</v>
      </c>
      <c r="AG55" s="51">
        <f t="shared" ref="AG55:AH55" si="32">+IF(VALUE(AG$44)=1,IF(AG8&lt;&gt;0,AG8,AG$38),"")</f>
        <v>5.9239413792352529E-3</v>
      </c>
      <c r="AH55" s="51">
        <f t="shared" si="32"/>
        <v>2098.1841970054516</v>
      </c>
      <c r="AI55" s="51">
        <f t="shared" si="11"/>
        <v>84400.373997342642</v>
      </c>
      <c r="AJ55" s="51">
        <f t="shared" si="12"/>
        <v>3.5543648275411524E-2</v>
      </c>
      <c r="AK55" s="51">
        <f t="shared" ref="AK55:AR55" si="33">+IF(VALUE(AK$44)=1,IF(AK8&lt;&gt;0,AK8,AK$37),"")</f>
        <v>8.6181012177893694E-3</v>
      </c>
      <c r="AL55" s="51">
        <f t="shared" si="33"/>
        <v>1</v>
      </c>
      <c r="AM55" s="51">
        <f t="shared" si="33"/>
        <v>1</v>
      </c>
      <c r="AN55" s="51">
        <f t="shared" si="33"/>
        <v>30</v>
      </c>
      <c r="AO55" s="51">
        <f t="shared" si="33"/>
        <v>1078968</v>
      </c>
      <c r="AP55" s="51">
        <f t="shared" si="33"/>
        <v>5</v>
      </c>
      <c r="AQ55" s="51">
        <f t="shared" si="33"/>
        <v>393.7169919467334</v>
      </c>
      <c r="AR55" s="51">
        <f t="shared" si="33"/>
        <v>0.25</v>
      </c>
    </row>
    <row r="56" spans="1:44" ht="11.25" customHeight="1" x14ac:dyDescent="0.2">
      <c r="A56" s="50" t="s">
        <v>256</v>
      </c>
      <c r="B56" s="51">
        <f t="shared" ref="B56:H56" si="34">+IF(VALUE(B$44)=1,IF(B9&lt;&gt;0,B9,B$37),"")</f>
        <v>1.9164768715738186E-2</v>
      </c>
      <c r="C56" s="51">
        <f t="shared" si="34"/>
        <v>99.155000000000001</v>
      </c>
      <c r="D56" s="51">
        <f t="shared" si="34"/>
        <v>404.35745513335996</v>
      </c>
      <c r="E56" s="51">
        <f t="shared" si="34"/>
        <v>36.818970361301886</v>
      </c>
      <c r="F56" s="51">
        <f t="shared" si="34"/>
        <v>272.81035588110922</v>
      </c>
      <c r="G56" s="51">
        <f t="shared" si="34"/>
        <v>14434.699372494366</v>
      </c>
      <c r="H56" s="51">
        <f t="shared" si="34"/>
        <v>18.120132040212244</v>
      </c>
      <c r="I56" s="51">
        <f t="shared" si="8"/>
        <v>2.0099999999999998</v>
      </c>
      <c r="J56" s="51">
        <f t="shared" ref="J56:AF56" si="35">+IF(VALUE(J$44)=1,IF(J9&lt;&gt;0,J9,J$37),"")</f>
        <v>5.7494306147214548E-2</v>
      </c>
      <c r="K56" s="51">
        <f t="shared" si="35"/>
        <v>1.6927473366889008</v>
      </c>
      <c r="L56" s="51">
        <f t="shared" si="35"/>
        <v>0.31509596104268117</v>
      </c>
      <c r="M56" s="51">
        <f t="shared" si="35"/>
        <v>42.501132637831105</v>
      </c>
      <c r="N56" s="51">
        <f t="shared" si="35"/>
        <v>8.1843106764332776E-3</v>
      </c>
      <c r="O56" s="51">
        <f t="shared" si="35"/>
        <v>751528186.20000005</v>
      </c>
      <c r="P56" s="51">
        <f t="shared" si="35"/>
        <v>241811377</v>
      </c>
      <c r="Q56" s="51">
        <f t="shared" si="35"/>
        <v>7.8348608292825404</v>
      </c>
      <c r="R56" s="51">
        <f t="shared" si="35"/>
        <v>441.88207227877535</v>
      </c>
      <c r="S56" s="51">
        <f t="shared" si="35"/>
        <v>1.6213210672060006</v>
      </c>
      <c r="T56" s="51">
        <f t="shared" si="35"/>
        <v>4.0820957364522332</v>
      </c>
      <c r="U56" s="51">
        <f t="shared" si="35"/>
        <v>0.38329537431476368</v>
      </c>
      <c r="V56" s="51">
        <f t="shared" si="35"/>
        <v>0.40246014303050187</v>
      </c>
      <c r="W56" s="51">
        <f t="shared" si="35"/>
        <v>2.1196234199606434</v>
      </c>
      <c r="X56" s="51">
        <f t="shared" si="35"/>
        <v>8.0875323980415139</v>
      </c>
      <c r="Y56" s="51">
        <f t="shared" si="35"/>
        <v>1.1307213542285528</v>
      </c>
      <c r="Z56" s="51">
        <f t="shared" si="35"/>
        <v>2.8675096506663391</v>
      </c>
      <c r="AA56" s="51">
        <f t="shared" si="35"/>
        <v>1.3400444680880086</v>
      </c>
      <c r="AB56" s="51">
        <f t="shared" si="35"/>
        <v>1.0980616824214646</v>
      </c>
      <c r="AC56" s="51">
        <f t="shared" si="35"/>
        <v>35.20817155074409</v>
      </c>
      <c r="AD56" s="51">
        <f t="shared" si="35"/>
        <v>34.498410879676996</v>
      </c>
      <c r="AE56" s="51">
        <f t="shared" si="35"/>
        <v>7.5962165022984266E-4</v>
      </c>
      <c r="AF56" s="51">
        <f t="shared" si="35"/>
        <v>1.2341420864536018E-3</v>
      </c>
      <c r="AG56" s="51">
        <f t="shared" ref="AG56:AH56" si="36">+IF(VALUE(AG$44)=1,IF(AG9&lt;&gt;0,AG9,AG$38),"")</f>
        <v>1.3640517794055462E-3</v>
      </c>
      <c r="AH56" s="51">
        <f t="shared" si="36"/>
        <v>2098.1841970054516</v>
      </c>
      <c r="AI56" s="51">
        <f t="shared" si="11"/>
        <v>11153.895392559623</v>
      </c>
      <c r="AJ56" s="51">
        <f t="shared" si="12"/>
        <v>9.5483624558388228E-3</v>
      </c>
      <c r="AK56" s="51">
        <f t="shared" ref="AK56:AR56" si="37">+IF(VALUE(AK$44)=1,IF(AK9&lt;&gt;0,AK9,AK$37),"")</f>
        <v>8.2561225191308261E-4</v>
      </c>
      <c r="AL56" s="51">
        <f t="shared" si="37"/>
        <v>2</v>
      </c>
      <c r="AM56" s="51">
        <f t="shared" si="37"/>
        <v>1</v>
      </c>
      <c r="AN56" s="51">
        <f t="shared" si="37"/>
        <v>2.54</v>
      </c>
      <c r="AO56" s="51">
        <f t="shared" si="37"/>
        <v>1305</v>
      </c>
      <c r="AP56" s="51">
        <f t="shared" si="37"/>
        <v>5</v>
      </c>
      <c r="AQ56" s="51">
        <f t="shared" si="37"/>
        <v>1554.4488548785312</v>
      </c>
      <c r="AR56" s="51">
        <f t="shared" si="37"/>
        <v>0.13</v>
      </c>
    </row>
    <row r="57" spans="1:44" ht="11.25" customHeight="1" x14ac:dyDescent="0.2">
      <c r="A57" s="52" t="s">
        <v>257</v>
      </c>
      <c r="B57" s="51">
        <f t="shared" ref="B57:H57" si="38">+IF(VALUE(B$44)=1,IF(B10&lt;&gt;0,B10,B$37),"")</f>
        <v>0.22493557001766307</v>
      </c>
      <c r="C57" s="51">
        <f t="shared" si="38"/>
        <v>98.289999999999992</v>
      </c>
      <c r="D57" s="51">
        <f t="shared" si="38"/>
        <v>87.415585898114315</v>
      </c>
      <c r="E57" s="51">
        <f t="shared" si="38"/>
        <v>274.37078491829499</v>
      </c>
      <c r="F57" s="51">
        <f t="shared" si="38"/>
        <v>727.52996423098932</v>
      </c>
      <c r="G57" s="51">
        <f t="shared" si="38"/>
        <v>54226.075431018726</v>
      </c>
      <c r="H57" s="51">
        <f t="shared" si="38"/>
        <v>352.84594160949598</v>
      </c>
      <c r="I57" s="51">
        <f t="shared" si="8"/>
        <v>0.67</v>
      </c>
      <c r="J57" s="51">
        <f t="shared" ref="J57:AF57" si="39">+IF(VALUE(J$44)=1,IF(J10&lt;&gt;0,J10,J$37),"")</f>
        <v>5.6233892504415767E-2</v>
      </c>
      <c r="K57" s="51">
        <f t="shared" si="39"/>
        <v>1.0589602812695511</v>
      </c>
      <c r="L57" s="51">
        <f t="shared" si="39"/>
        <v>42.06133651538773</v>
      </c>
      <c r="M57" s="51">
        <f t="shared" si="39"/>
        <v>4.7706022706121107</v>
      </c>
      <c r="N57" s="51">
        <f t="shared" si="39"/>
        <v>1.6975699165389751E-2</v>
      </c>
      <c r="O57" s="51">
        <f t="shared" si="39"/>
        <v>80480083</v>
      </c>
      <c r="P57" s="51">
        <f t="shared" si="39"/>
        <v>157195198</v>
      </c>
      <c r="Q57" s="51">
        <f t="shared" si="39"/>
        <v>42.787647325769122</v>
      </c>
      <c r="R57" s="51">
        <f t="shared" si="39"/>
        <v>1762.0046707871113</v>
      </c>
      <c r="S57" s="51">
        <f t="shared" si="39"/>
        <v>3.3009294900092061</v>
      </c>
      <c r="T57" s="51">
        <f t="shared" si="39"/>
        <v>5.117284217901835</v>
      </c>
      <c r="U57" s="51">
        <f t="shared" si="39"/>
        <v>0.3092864087742867</v>
      </c>
      <c r="V57" s="51">
        <f t="shared" si="39"/>
        <v>0.61857281754857341</v>
      </c>
      <c r="W57" s="51">
        <f t="shared" si="39"/>
        <v>1.3102496953528875</v>
      </c>
      <c r="X57" s="51">
        <f t="shared" si="39"/>
        <v>3.5146182815259857</v>
      </c>
      <c r="Y57" s="51">
        <f t="shared" si="39"/>
        <v>0.81539144131402863</v>
      </c>
      <c r="Z57" s="51">
        <f t="shared" si="39"/>
        <v>3.2379125241413642</v>
      </c>
      <c r="AA57" s="51">
        <f t="shared" si="39"/>
        <v>2.0008690749606051</v>
      </c>
      <c r="AB57" s="51">
        <f t="shared" si="39"/>
        <v>0.19966655685006041</v>
      </c>
      <c r="AC57" s="51">
        <f t="shared" si="39"/>
        <v>620.05767348015252</v>
      </c>
      <c r="AD57" s="51">
        <f t="shared" si="39"/>
        <v>26.321262115748482</v>
      </c>
      <c r="AE57" s="51">
        <f t="shared" si="39"/>
        <v>2.4602462551506597E-4</v>
      </c>
      <c r="AF57" s="51">
        <f t="shared" si="39"/>
        <v>3.0987387378866768E-4</v>
      </c>
      <c r="AG57" s="51">
        <f t="shared" ref="AG57:AH57" si="40">+IF(VALUE(AG$44)=1,IF(AG10&lt;&gt;0,AG10,AG$38),"")</f>
        <v>9.4309439807720846E-4</v>
      </c>
      <c r="AH57" s="51">
        <f t="shared" si="40"/>
        <v>2.5117217539556442</v>
      </c>
      <c r="AI57" s="51">
        <f t="shared" si="11"/>
        <v>92524.153862677966</v>
      </c>
      <c r="AJ57" s="51">
        <f t="shared" si="12"/>
        <v>4.0418331346166077E-3</v>
      </c>
      <c r="AK57" s="51">
        <f t="shared" ref="AK57:AR57" si="41">+IF(VALUE(AK$44)=1,IF(AK10&lt;&gt;0,AK10,AK$37),"")</f>
        <v>1.0371354413029029E-4</v>
      </c>
      <c r="AL57" s="51">
        <f t="shared" si="41"/>
        <v>2</v>
      </c>
      <c r="AM57" s="51">
        <f t="shared" si="41"/>
        <v>1</v>
      </c>
      <c r="AN57" s="51">
        <f t="shared" si="41"/>
        <v>1.49</v>
      </c>
      <c r="AO57" s="51">
        <f t="shared" si="41"/>
        <v>128271</v>
      </c>
      <c r="AP57" s="51">
        <f t="shared" si="41"/>
        <v>3</v>
      </c>
      <c r="AQ57" s="51">
        <f t="shared" si="41"/>
        <v>659.32241335108029</v>
      </c>
      <c r="AR57" s="51">
        <f t="shared" si="41"/>
        <v>0.3</v>
      </c>
    </row>
    <row r="58" spans="1:44" ht="11.25" customHeight="1" x14ac:dyDescent="0.2">
      <c r="A58" s="50" t="s">
        <v>258</v>
      </c>
      <c r="B58" s="51">
        <f t="shared" ref="B58:H58" si="42">+IF(VALUE(B$44)=1,IF(B11&lt;&gt;0,B11,B$37),"")</f>
        <v>0.38122348744816059</v>
      </c>
      <c r="C58" s="51">
        <f t="shared" si="42"/>
        <v>98.37</v>
      </c>
      <c r="D58" s="51">
        <f t="shared" si="42"/>
        <v>0.81850925246222717</v>
      </c>
      <c r="E58" s="51">
        <f t="shared" si="42"/>
        <v>62.840206923624002</v>
      </c>
      <c r="F58" s="51">
        <f t="shared" si="42"/>
        <v>127125.21579505381</v>
      </c>
      <c r="G58" s="51">
        <f t="shared" si="42"/>
        <v>1557.8567002588097</v>
      </c>
      <c r="H58" s="51">
        <f t="shared" si="42"/>
        <v>0.21505882364847548</v>
      </c>
      <c r="I58" s="51">
        <f t="shared" si="8"/>
        <v>1.59</v>
      </c>
      <c r="J58" s="51">
        <f t="shared" ref="J58:AF58" si="43">+IF(VALUE(J$44)=1,IF(J11&lt;&gt;0,J11,J$37),"")</f>
        <v>4.6083192159174704</v>
      </c>
      <c r="K58" s="51">
        <f t="shared" si="43"/>
        <v>9.9692932386647453</v>
      </c>
      <c r="L58" s="51">
        <f t="shared" si="43"/>
        <v>8.5005587104061864E-2</v>
      </c>
      <c r="M58" s="51">
        <f t="shared" si="43"/>
        <v>13.247516188823582</v>
      </c>
      <c r="N58" s="51">
        <f t="shared" si="43"/>
        <v>7.4267889227636692</v>
      </c>
      <c r="O58" s="51">
        <f t="shared" si="43"/>
        <v>583894018.89999998</v>
      </c>
      <c r="P58" s="51">
        <f t="shared" si="43"/>
        <v>19864000</v>
      </c>
      <c r="Q58" s="51">
        <f t="shared" si="43"/>
        <v>158.84846186974647</v>
      </c>
      <c r="R58" s="51">
        <f t="shared" si="43"/>
        <v>2034.2533788454377</v>
      </c>
      <c r="S58" s="51">
        <f t="shared" si="43"/>
        <v>1.6213210672060006</v>
      </c>
      <c r="T58" s="51">
        <f t="shared" si="43"/>
        <v>46.980188600229205</v>
      </c>
      <c r="U58" s="51">
        <f t="shared" si="43"/>
        <v>1.8532694886112883E-2</v>
      </c>
      <c r="V58" s="51">
        <f t="shared" si="43"/>
        <v>0.17939928821089909</v>
      </c>
      <c r="W58" s="51">
        <f t="shared" si="43"/>
        <v>0.47658546936293</v>
      </c>
      <c r="X58" s="51">
        <f t="shared" si="43"/>
        <v>2.6909893231634867</v>
      </c>
      <c r="Y58" s="51">
        <f t="shared" si="43"/>
        <v>3.3637366539543585E-2</v>
      </c>
      <c r="Z58" s="51">
        <f t="shared" si="43"/>
        <v>2204.2575706745943</v>
      </c>
      <c r="AA58" s="51">
        <f t="shared" si="43"/>
        <v>160.07071908846669</v>
      </c>
      <c r="AB58" s="51">
        <f t="shared" si="43"/>
        <v>2.5425043159010761</v>
      </c>
      <c r="AC58" s="51">
        <f t="shared" si="43"/>
        <v>10.138638648683832</v>
      </c>
      <c r="AD58" s="51">
        <f t="shared" si="43"/>
        <v>3949.6760782593533</v>
      </c>
      <c r="AE58" s="51">
        <f t="shared" si="43"/>
        <v>2.2302669415426069E-2</v>
      </c>
      <c r="AF58" s="51">
        <f t="shared" si="43"/>
        <v>6.6908008313186218E-2</v>
      </c>
      <c r="AG58" s="51">
        <f t="shared" ref="AG58:AH58" si="44">+IF(VALUE(AG$44)=1,IF(AG11&lt;&gt;0,AG11,AG$38),"")</f>
        <v>1.0439282626814615E-2</v>
      </c>
      <c r="AH58" s="51">
        <f t="shared" si="44"/>
        <v>27.030835358527231</v>
      </c>
      <c r="AI58" s="51">
        <f t="shared" si="11"/>
        <v>30755.765472656018</v>
      </c>
      <c r="AJ58" s="51">
        <f t="shared" si="12"/>
        <v>6.9615137861850959E-2</v>
      </c>
      <c r="AK58" s="51">
        <f t="shared" ref="AK58:AR58" si="45">+IF(VALUE(AK$44)=1,IF(AK11&lt;&gt;0,AK11,AK$37),"")</f>
        <v>2.2048465217269705E-2</v>
      </c>
      <c r="AL58" s="51">
        <f t="shared" si="45"/>
        <v>1</v>
      </c>
      <c r="AM58" s="51">
        <f t="shared" si="45"/>
        <v>1</v>
      </c>
      <c r="AN58" s="51">
        <f t="shared" si="45"/>
        <v>6.25</v>
      </c>
      <c r="AO58" s="51">
        <f t="shared" si="45"/>
        <v>157840</v>
      </c>
      <c r="AP58" s="51">
        <f t="shared" si="45"/>
        <v>4</v>
      </c>
      <c r="AQ58" s="51">
        <f t="shared" si="45"/>
        <v>637.56641121635141</v>
      </c>
      <c r="AR58" s="51">
        <f t="shared" si="45"/>
        <v>0.56999999999999995</v>
      </c>
    </row>
    <row r="59" spans="1:44" ht="11.25" customHeight="1" x14ac:dyDescent="0.2">
      <c r="A59" s="57" t="s">
        <v>259</v>
      </c>
      <c r="B59" s="58">
        <f t="shared" ref="B59:H59" si="46">+IF(VALUE(B$44)=1,IF(B12&lt;&gt;0,B12,B$37),"")</f>
        <v>0.39891631533536892</v>
      </c>
      <c r="C59" s="51">
        <f t="shared" si="46"/>
        <v>97.414999999999992</v>
      </c>
      <c r="D59" s="51">
        <f t="shared" si="46"/>
        <v>398.85932729032106</v>
      </c>
      <c r="E59" s="51">
        <f t="shared" si="46"/>
        <v>264.34816504193753</v>
      </c>
      <c r="F59" s="51">
        <f t="shared" si="46"/>
        <v>891.66902283450895</v>
      </c>
      <c r="G59" s="51">
        <f t="shared" si="46"/>
        <v>35023.883689679584</v>
      </c>
      <c r="H59" s="51">
        <f t="shared" si="46"/>
        <v>317.51293892812953</v>
      </c>
      <c r="I59" s="51">
        <f t="shared" si="8"/>
        <v>1.57</v>
      </c>
      <c r="J59" s="51">
        <f t="shared" ref="J59:AF59" si="47">+IF(VALUE(J$44)=1,IF(J12&lt;&gt;0,J12,J$37),"")</f>
        <v>0</v>
      </c>
      <c r="K59" s="51">
        <f t="shared" si="47"/>
        <v>3.8276919325677734</v>
      </c>
      <c r="L59" s="51">
        <f t="shared" si="47"/>
        <v>16.675831943410468</v>
      </c>
      <c r="M59" s="51">
        <f t="shared" si="47"/>
        <v>23.289304369729319</v>
      </c>
      <c r="N59" s="51">
        <f t="shared" si="47"/>
        <v>2.8371287090188917E-2</v>
      </c>
      <c r="O59" s="51">
        <f t="shared" si="47"/>
        <v>359543902</v>
      </c>
      <c r="P59" s="51">
        <f t="shared" si="47"/>
        <v>61768524</v>
      </c>
      <c r="Q59" s="51">
        <f t="shared" si="47"/>
        <v>52.282420783767982</v>
      </c>
      <c r="R59" s="51">
        <f t="shared" si="47"/>
        <v>1825.9351453252136</v>
      </c>
      <c r="S59" s="51">
        <f t="shared" si="47"/>
        <v>1.6213210672060006</v>
      </c>
      <c r="T59" s="51">
        <f t="shared" si="47"/>
        <v>4.1748912023352673E-2</v>
      </c>
      <c r="U59" s="51">
        <f t="shared" si="47"/>
        <v>0.45590436038327881</v>
      </c>
      <c r="V59" s="51">
        <f t="shared" si="47"/>
        <v>0.17096413514372955</v>
      </c>
      <c r="W59" s="51">
        <f t="shared" si="47"/>
        <v>1.4360987352073282</v>
      </c>
      <c r="X59" s="51">
        <f t="shared" si="47"/>
        <v>8.0353143517552876</v>
      </c>
      <c r="Y59" s="51">
        <f t="shared" si="47"/>
        <v>0.96879676581446739</v>
      </c>
      <c r="Z59" s="51">
        <f t="shared" si="47"/>
        <v>0.18076192504414529</v>
      </c>
      <c r="AA59" s="51">
        <f t="shared" si="47"/>
        <v>0.87473324484858395</v>
      </c>
      <c r="AB59" s="51">
        <f t="shared" si="47"/>
        <v>0.30073564315600254</v>
      </c>
      <c r="AC59" s="51">
        <f t="shared" si="47"/>
        <v>196.80536417070425</v>
      </c>
      <c r="AD59" s="51">
        <f t="shared" si="47"/>
        <v>19.024204436685665</v>
      </c>
      <c r="AE59" s="51">
        <f t="shared" si="47"/>
        <v>6.850210166388683E-4</v>
      </c>
      <c r="AF59" s="51">
        <f t="shared" si="47"/>
        <v>7.0767382763356891E-4</v>
      </c>
      <c r="AG59" s="51">
        <f t="shared" ref="AG59:AH59" si="48">+IF(VALUE(AG$44)=1,IF(AG12&lt;&gt;0,AG12,AG$38),"")</f>
        <v>8.1060820257682629E-4</v>
      </c>
      <c r="AH59" s="51">
        <f t="shared" si="48"/>
        <v>6.8887241372750951</v>
      </c>
      <c r="AI59" s="51">
        <f t="shared" si="11"/>
        <v>57136.213965034411</v>
      </c>
      <c r="AJ59" s="51">
        <f t="shared" si="12"/>
        <v>1.6212164051536526E-3</v>
      </c>
      <c r="AK59" s="51">
        <f t="shared" ref="AK59:AR59" si="49">+IF(VALUE(AK$44)=1,IF(AK12&lt;&gt;0,AK12,AK$37),"")</f>
        <v>2.7153781049536594E-4</v>
      </c>
      <c r="AL59" s="51">
        <f t="shared" si="49"/>
        <v>1</v>
      </c>
      <c r="AM59" s="51">
        <f t="shared" si="49"/>
        <v>1</v>
      </c>
      <c r="AN59" s="51">
        <f t="shared" si="49"/>
        <v>10.26</v>
      </c>
      <c r="AO59" s="51">
        <f t="shared" si="49"/>
        <v>3327082</v>
      </c>
      <c r="AP59" s="51">
        <f t="shared" si="49"/>
        <v>4</v>
      </c>
      <c r="AQ59" s="51">
        <f t="shared" si="49"/>
        <v>708.15462124493865</v>
      </c>
      <c r="AR59" s="51">
        <f t="shared" si="49"/>
        <v>0.56999999999999995</v>
      </c>
    </row>
    <row r="60" spans="1:44" ht="11.25" customHeight="1" x14ac:dyDescent="0.2">
      <c r="A60" s="50" t="s">
        <v>260</v>
      </c>
      <c r="B60" s="51">
        <f t="shared" ref="B60:H60" si="50">+IF(VALUE(B$44)=1,IF(B13&lt;&gt;0,B13,B$37),"")</f>
        <v>0.30749903009680923</v>
      </c>
      <c r="C60" s="51">
        <f t="shared" si="50"/>
        <v>94.8</v>
      </c>
      <c r="D60" s="51">
        <f t="shared" si="50"/>
        <v>4.7149851281510751</v>
      </c>
      <c r="E60" s="51">
        <f t="shared" si="50"/>
        <v>166.47143325468761</v>
      </c>
      <c r="F60" s="51">
        <f t="shared" si="50"/>
        <v>7514.7013696882832</v>
      </c>
      <c r="G60" s="51">
        <f t="shared" si="50"/>
        <v>4676.8039985807209</v>
      </c>
      <c r="H60" s="51">
        <f t="shared" si="50"/>
        <v>72.579501619777545</v>
      </c>
      <c r="I60" s="51">
        <f t="shared" si="8"/>
        <v>0.82</v>
      </c>
      <c r="J60" s="51">
        <f t="shared" ref="J60:AF60" si="51">+IF(VALUE(J$44)=1,IF(J13&lt;&gt;0,J13,J$37),"")</f>
        <v>0</v>
      </c>
      <c r="K60" s="51">
        <f t="shared" si="51"/>
        <v>10.781962834770145</v>
      </c>
      <c r="L60" s="51">
        <f t="shared" si="51"/>
        <v>11.373337159949962</v>
      </c>
      <c r="M60" s="51">
        <f t="shared" si="51"/>
        <v>3.9804041118086976E-2</v>
      </c>
      <c r="N60" s="51">
        <f t="shared" si="51"/>
        <v>0.26464817867163082</v>
      </c>
      <c r="O60" s="51">
        <f t="shared" si="51"/>
        <v>3262151</v>
      </c>
      <c r="P60" s="51">
        <f t="shared" si="51"/>
        <v>19864000</v>
      </c>
      <c r="Q60" s="51">
        <f t="shared" si="51"/>
        <v>38.672215942218884</v>
      </c>
      <c r="R60" s="51">
        <f t="shared" si="51"/>
        <v>1821.6698666496288</v>
      </c>
      <c r="S60" s="51">
        <f t="shared" si="51"/>
        <v>5.6408988743314676</v>
      </c>
      <c r="T60" s="51">
        <f t="shared" si="51"/>
        <v>1.5033285915844008</v>
      </c>
      <c r="U60" s="51">
        <f t="shared" si="51"/>
        <v>5.124983834946821E-2</v>
      </c>
      <c r="V60" s="51">
        <f t="shared" si="51"/>
        <v>5.124983834946821E-2</v>
      </c>
      <c r="W60" s="51">
        <f t="shared" si="51"/>
        <v>0.82683072537142033</v>
      </c>
      <c r="X60" s="51">
        <f t="shared" si="51"/>
        <v>1.486245312134578</v>
      </c>
      <c r="Y60" s="51">
        <f t="shared" si="51"/>
        <v>0.11958295614875913</v>
      </c>
      <c r="Z60" s="51">
        <f t="shared" si="51"/>
        <v>0.18076192504414529</v>
      </c>
      <c r="AA60" s="51">
        <f t="shared" si="51"/>
        <v>0.87473324484858395</v>
      </c>
      <c r="AB60" s="51">
        <f t="shared" si="51"/>
        <v>1.2513611411263532</v>
      </c>
      <c r="AC60" s="51">
        <f t="shared" si="51"/>
        <v>117.68637046423983</v>
      </c>
      <c r="AD60" s="51">
        <f t="shared" si="51"/>
        <v>112.23079072432313</v>
      </c>
      <c r="AE60" s="51">
        <f t="shared" si="51"/>
        <v>1.5079668315457493E-3</v>
      </c>
      <c r="AF60" s="51">
        <f t="shared" si="51"/>
        <v>2.970237695231942E-3</v>
      </c>
      <c r="AG60" s="51">
        <f t="shared" ref="AG60:AH60" si="52">+IF(VALUE(AG$44)=1,IF(AG13&lt;&gt;0,AG13,AG$38),"")</f>
        <v>4.3563486201091493E-3</v>
      </c>
      <c r="AH60" s="51">
        <f t="shared" si="52"/>
        <v>18.665352879049816</v>
      </c>
      <c r="AI60" s="51">
        <f t="shared" si="11"/>
        <v>54606.976093829573</v>
      </c>
      <c r="AJ60" s="51">
        <f t="shared" si="12"/>
        <v>2.6138091720654896E-2</v>
      </c>
      <c r="AK60" s="51">
        <f t="shared" ref="AK60:AR60" si="53">+IF(VALUE(AK$44)=1,IF(AK13&lt;&gt;0,AK13,AK$37),"")</f>
        <v>1.0167026392153974E-3</v>
      </c>
      <c r="AL60" s="51">
        <f t="shared" si="53"/>
        <v>2</v>
      </c>
      <c r="AM60" s="51">
        <f t="shared" si="53"/>
        <v>1</v>
      </c>
      <c r="AN60" s="51">
        <f t="shared" si="53"/>
        <v>10.87</v>
      </c>
      <c r="AO60" s="51">
        <f t="shared" si="53"/>
        <v>443485</v>
      </c>
      <c r="AP60" s="51">
        <f t="shared" si="53"/>
        <v>5</v>
      </c>
      <c r="AQ60" s="51">
        <f t="shared" si="53"/>
        <v>860.04450271496364</v>
      </c>
      <c r="AR60" s="51">
        <f t="shared" si="53"/>
        <v>0.12</v>
      </c>
    </row>
    <row r="61" spans="1:44" ht="11.25" customHeight="1" x14ac:dyDescent="0.2">
      <c r="A61" s="52" t="s">
        <v>261</v>
      </c>
      <c r="B61" s="51">
        <f t="shared" ref="B61:H61" si="54">+IF(VALUE(B$44)=1,IF(B14&lt;&gt;0,B14,B$37),"")</f>
        <v>2.8302546295182539E-2</v>
      </c>
      <c r="C61" s="51">
        <f t="shared" si="54"/>
        <v>96.875</v>
      </c>
      <c r="D61" s="51">
        <f t="shared" si="54"/>
        <v>18.623075462230108</v>
      </c>
      <c r="E61" s="51">
        <f t="shared" si="54"/>
        <v>213.99102413046793</v>
      </c>
      <c r="F61" s="51">
        <f t="shared" si="54"/>
        <v>4088.3148978635159</v>
      </c>
      <c r="G61" s="51">
        <f t="shared" si="54"/>
        <v>409.41520052401216</v>
      </c>
      <c r="H61" s="51">
        <f t="shared" si="54"/>
        <v>36.935707977579177</v>
      </c>
      <c r="I61" s="51">
        <f t="shared" si="8"/>
        <v>2.63</v>
      </c>
      <c r="J61" s="51">
        <f t="shared" ref="J61:AF61" si="55">+IF(VALUE(J$44)=1,IF(J14&lt;&gt;0,J14,J$37),"")</f>
        <v>2.8302546295182539E-2</v>
      </c>
      <c r="K61" s="51">
        <f t="shared" si="55"/>
        <v>6.7211896920876191</v>
      </c>
      <c r="L61" s="51">
        <f t="shared" si="55"/>
        <v>8.5005587104061864E-2</v>
      </c>
      <c r="M61" s="51">
        <f t="shared" si="55"/>
        <v>61.199444930462057</v>
      </c>
      <c r="N61" s="51">
        <f t="shared" si="55"/>
        <v>9.4345728412234976E-3</v>
      </c>
      <c r="O61" s="51">
        <f t="shared" si="55"/>
        <v>1695963492</v>
      </c>
      <c r="P61" s="51">
        <f t="shared" si="55"/>
        <v>1103094254</v>
      </c>
      <c r="Q61" s="51">
        <f t="shared" si="55"/>
        <v>1.4654435815627025E-2</v>
      </c>
      <c r="R61" s="51">
        <f t="shared" si="55"/>
        <v>1001.3723904698534</v>
      </c>
      <c r="S61" s="51">
        <f t="shared" si="55"/>
        <v>7.0473340275004519</v>
      </c>
      <c r="T61" s="51">
        <f t="shared" si="55"/>
        <v>0.25472291665664282</v>
      </c>
      <c r="U61" s="51">
        <f t="shared" si="55"/>
        <v>0.33963055554219046</v>
      </c>
      <c r="V61" s="51">
        <f t="shared" si="55"/>
        <v>0.5660509259036508</v>
      </c>
      <c r="W61" s="51">
        <f t="shared" si="55"/>
        <v>3.9793380091026651</v>
      </c>
      <c r="X61" s="51">
        <f t="shared" si="55"/>
        <v>4.9529456016569444</v>
      </c>
      <c r="Y61" s="51">
        <f t="shared" si="55"/>
        <v>0.99058912033138891</v>
      </c>
      <c r="Z61" s="51">
        <f t="shared" si="55"/>
        <v>10.651318251979955</v>
      </c>
      <c r="AA61" s="51">
        <f t="shared" si="55"/>
        <v>3.2303977408349258</v>
      </c>
      <c r="AB61" s="51">
        <f t="shared" si="55"/>
        <v>1.2815294775995252</v>
      </c>
      <c r="AC61" s="51">
        <f t="shared" si="55"/>
        <v>106.06662249582608</v>
      </c>
      <c r="AD61" s="51">
        <f t="shared" si="55"/>
        <v>30.593489352235437</v>
      </c>
      <c r="AE61" s="51">
        <f t="shared" si="55"/>
        <v>1.3500651378633246E-3</v>
      </c>
      <c r="AF61" s="51">
        <f t="shared" si="55"/>
        <v>1.572428806870583E-3</v>
      </c>
      <c r="AG61" s="51">
        <f t="shared" ref="AG61:AH61" si="56">+IF(VALUE(AG$44)=1,IF(AG14&lt;&gt;0,AG14,AG$38),"")</f>
        <v>5.7655722918588037E-3</v>
      </c>
      <c r="AH61" s="51">
        <f t="shared" si="56"/>
        <v>15.453279963841684</v>
      </c>
      <c r="AI61" s="51">
        <f t="shared" si="11"/>
        <v>20519.346064007339</v>
      </c>
      <c r="AJ61" s="51">
        <f t="shared" si="12"/>
        <v>3.144857613741166E-3</v>
      </c>
      <c r="AK61" s="51">
        <f t="shared" ref="AK61:AR61" si="57">+IF(VALUE(AK$44)=1,IF(AK14&lt;&gt;0,AK14,AK$37),"")</f>
        <v>7.5579871804282172E-4</v>
      </c>
      <c r="AL61" s="51">
        <f t="shared" si="57"/>
        <v>1</v>
      </c>
      <c r="AM61" s="51">
        <f t="shared" si="57"/>
        <v>1</v>
      </c>
      <c r="AN61" s="51">
        <f t="shared" si="57"/>
        <v>1.23</v>
      </c>
      <c r="AO61" s="51">
        <f t="shared" si="57"/>
        <v>116130</v>
      </c>
      <c r="AP61" s="51">
        <f t="shared" si="57"/>
        <v>2</v>
      </c>
      <c r="AQ61" s="51">
        <f t="shared" si="57"/>
        <v>372.48165305792429</v>
      </c>
      <c r="AR61" s="51">
        <f t="shared" si="57"/>
        <v>0.21</v>
      </c>
    </row>
    <row r="62" spans="1:44" ht="11.25" customHeight="1" x14ac:dyDescent="0.2">
      <c r="A62" s="50" t="s">
        <v>262</v>
      </c>
      <c r="B62" s="51">
        <f t="shared" ref="B62:H62" si="58">+IF(VALUE(B$44)=1,IF(B15&lt;&gt;0,B15,B$37),"")</f>
        <v>0.34985108588529296</v>
      </c>
      <c r="C62" s="51">
        <f t="shared" si="58"/>
        <v>81.194999999999993</v>
      </c>
      <c r="D62" s="51">
        <f t="shared" si="58"/>
        <v>203.40342133370928</v>
      </c>
      <c r="E62" s="51">
        <f t="shared" si="58"/>
        <v>154.92350680932662</v>
      </c>
      <c r="F62" s="51">
        <f t="shared" si="58"/>
        <v>480.27406359164792</v>
      </c>
      <c r="G62" s="51">
        <f t="shared" si="58"/>
        <v>17585.871240573117</v>
      </c>
      <c r="H62" s="51">
        <f t="shared" si="58"/>
        <v>293.84367895695999</v>
      </c>
      <c r="I62" s="51">
        <f t="shared" si="8"/>
        <v>0.32</v>
      </c>
      <c r="J62" s="51">
        <f t="shared" ref="J62:AF62" si="59">+IF(VALUE(J$44)=1,IF(J15&lt;&gt;0,J15,J$37),"")</f>
        <v>0.90961282330176163</v>
      </c>
      <c r="K62" s="51">
        <f t="shared" si="59"/>
        <v>7.1656890287873871</v>
      </c>
      <c r="L62" s="51">
        <f t="shared" si="59"/>
        <v>1.2150933808868694</v>
      </c>
      <c r="M62" s="51">
        <f t="shared" si="59"/>
        <v>1.6327550178266621</v>
      </c>
      <c r="N62" s="51">
        <f t="shared" si="59"/>
        <v>0.34099458515007003</v>
      </c>
      <c r="O62" s="51">
        <f t="shared" si="59"/>
        <v>3262151</v>
      </c>
      <c r="P62" s="51">
        <f t="shared" si="59"/>
        <v>19864000</v>
      </c>
      <c r="Q62" s="51">
        <f t="shared" si="59"/>
        <v>44.220050735404477</v>
      </c>
      <c r="R62" s="51">
        <f t="shared" si="59"/>
        <v>1215.3826723655077</v>
      </c>
      <c r="S62" s="51">
        <f t="shared" si="59"/>
        <v>1.6213210672060006</v>
      </c>
      <c r="T62" s="51">
        <f t="shared" si="59"/>
        <v>0.62973195459352727</v>
      </c>
      <c r="U62" s="51">
        <f t="shared" si="59"/>
        <v>0.20991065153117577</v>
      </c>
      <c r="V62" s="51">
        <f t="shared" si="59"/>
        <v>0.10495532576558789</v>
      </c>
      <c r="W62" s="51">
        <f t="shared" si="59"/>
        <v>1.1964907137277019</v>
      </c>
      <c r="X62" s="51">
        <f t="shared" si="59"/>
        <v>5.42269183122204</v>
      </c>
      <c r="Y62" s="51">
        <f t="shared" si="59"/>
        <v>0.27988086870823436</v>
      </c>
      <c r="Z62" s="51">
        <f t="shared" si="59"/>
        <v>141.71927068462347</v>
      </c>
      <c r="AA62" s="51">
        <f t="shared" si="59"/>
        <v>40.990430779419967</v>
      </c>
      <c r="AB62" s="51">
        <f t="shared" si="59"/>
        <v>4.2696364253297503</v>
      </c>
      <c r="AC62" s="51">
        <f t="shared" si="59"/>
        <v>306.65252335343462</v>
      </c>
      <c r="AD62" s="51">
        <f t="shared" si="59"/>
        <v>73.397499549142722</v>
      </c>
      <c r="AE62" s="51">
        <f t="shared" si="59"/>
        <v>2.5014274129389197E-3</v>
      </c>
      <c r="AF62" s="51">
        <f t="shared" si="59"/>
        <v>3.9295150648766212E-3</v>
      </c>
      <c r="AG62" s="51">
        <f t="shared" ref="AG62:AH62" si="60">+IF(VALUE(AG$44)=1,IF(AG15&lt;&gt;0,AG15,AG$38),"")</f>
        <v>3.2018270906109861E-3</v>
      </c>
      <c r="AH62" s="51">
        <f t="shared" si="60"/>
        <v>18.162364171490818</v>
      </c>
      <c r="AI62" s="51">
        <f t="shared" si="11"/>
        <v>48571.960345079118</v>
      </c>
      <c r="AJ62" s="51">
        <f t="shared" si="12"/>
        <v>4.802740635916479E-3</v>
      </c>
      <c r="AK62" s="51">
        <f t="shared" ref="AK62:AR62" si="61">+IF(VALUE(AK$44)=1,IF(AK15&lt;&gt;0,AK15,AK$37),"")</f>
        <v>2.0778972929112269E-3</v>
      </c>
      <c r="AL62" s="51">
        <f t="shared" si="61"/>
        <v>1</v>
      </c>
      <c r="AM62" s="51">
        <f t="shared" si="61"/>
        <v>1</v>
      </c>
      <c r="AN62" s="51">
        <f t="shared" si="61"/>
        <v>11.9</v>
      </c>
      <c r="AO62" s="51">
        <f t="shared" si="61"/>
        <v>67030</v>
      </c>
      <c r="AP62" s="51">
        <f t="shared" si="61"/>
        <v>5</v>
      </c>
      <c r="AQ62" s="51">
        <f t="shared" si="61"/>
        <v>28.739599965324214</v>
      </c>
      <c r="AR62" s="51">
        <f t="shared" si="61"/>
        <v>0.39</v>
      </c>
    </row>
    <row r="63" spans="1:44" ht="11.25" customHeight="1" x14ac:dyDescent="0.2">
      <c r="A63" s="52" t="s">
        <v>263</v>
      </c>
      <c r="B63" s="51">
        <f t="shared" ref="B63:H63" si="62">+IF(VALUE(B$44)=1,IF(B16&lt;&gt;0,B16,B$37),"")</f>
        <v>0.12747248825022339</v>
      </c>
      <c r="C63" s="51">
        <f t="shared" si="62"/>
        <v>93.564999999999998</v>
      </c>
      <c r="D63" s="51">
        <f t="shared" si="62"/>
        <v>32.327023020256654</v>
      </c>
      <c r="E63" s="51">
        <f t="shared" si="62"/>
        <v>307.48467462010012</v>
      </c>
      <c r="F63" s="51">
        <f t="shared" si="62"/>
        <v>2035.7297286327739</v>
      </c>
      <c r="G63" s="51">
        <f t="shared" si="62"/>
        <v>1390.9797917864375</v>
      </c>
      <c r="H63" s="51">
        <f t="shared" si="62"/>
        <v>6.2236074797545085</v>
      </c>
      <c r="I63" s="51">
        <f t="shared" si="8"/>
        <v>0.54</v>
      </c>
      <c r="J63" s="51">
        <f t="shared" ref="J63:AF63" si="63">+IF(VALUE(J$44)=1,IF(J16&lt;&gt;0,J16,J$37),"")</f>
        <v>0.24219772767542444</v>
      </c>
      <c r="K63" s="51">
        <f t="shared" si="63"/>
        <v>2.4676861304270403</v>
      </c>
      <c r="L63" s="51">
        <f t="shared" si="63"/>
        <v>8.5005587104061864E-2</v>
      </c>
      <c r="M63" s="51">
        <f t="shared" si="63"/>
        <v>3.1188693700182157</v>
      </c>
      <c r="N63" s="51">
        <f t="shared" si="63"/>
        <v>7.2522871582542572E-2</v>
      </c>
      <c r="O63" s="51">
        <f t="shared" si="63"/>
        <v>3262151</v>
      </c>
      <c r="P63" s="51">
        <f t="shared" si="63"/>
        <v>19864000</v>
      </c>
      <c r="Q63" s="51">
        <f t="shared" si="63"/>
        <v>86.846253902251547</v>
      </c>
      <c r="R63" s="51">
        <f t="shared" si="63"/>
        <v>1357.9771645784549</v>
      </c>
      <c r="S63" s="51">
        <f t="shared" si="63"/>
        <v>1.6213210672060006</v>
      </c>
      <c r="T63" s="51">
        <f t="shared" si="63"/>
        <v>3.5309879245311881</v>
      </c>
      <c r="U63" s="51">
        <f t="shared" si="63"/>
        <v>0.10197799060017872</v>
      </c>
      <c r="V63" s="51">
        <f t="shared" si="63"/>
        <v>0.15296698590026808</v>
      </c>
      <c r="W63" s="51">
        <f t="shared" si="63"/>
        <v>0.90505466657658606</v>
      </c>
      <c r="X63" s="51">
        <f t="shared" si="63"/>
        <v>4.19384486343235</v>
      </c>
      <c r="Y63" s="51">
        <f t="shared" si="63"/>
        <v>0.21670323002537978</v>
      </c>
      <c r="Z63" s="51">
        <f t="shared" si="63"/>
        <v>2.902187194382098</v>
      </c>
      <c r="AA63" s="51">
        <f t="shared" si="63"/>
        <v>4.6353565920968256</v>
      </c>
      <c r="AB63" s="51">
        <f t="shared" si="63"/>
        <v>1.136191654793167</v>
      </c>
      <c r="AC63" s="51">
        <f t="shared" si="63"/>
        <v>40.865385228233116</v>
      </c>
      <c r="AD63" s="51">
        <f t="shared" si="63"/>
        <v>92.566971850120154</v>
      </c>
      <c r="AE63" s="51">
        <f t="shared" si="63"/>
        <v>6.8742058347958247E-4</v>
      </c>
      <c r="AF63" s="51">
        <f t="shared" si="63"/>
        <v>1.2420374830008614E-3</v>
      </c>
      <c r="AG63" s="51">
        <f t="shared" ref="AG63:AH63" si="64">+IF(VALUE(AG$44)=1,IF(AG16&lt;&gt;0,AG16,AG$38),"")</f>
        <v>1.0439282626814615E-2</v>
      </c>
      <c r="AH63" s="51">
        <f t="shared" si="64"/>
        <v>6.0255097716405324</v>
      </c>
      <c r="AI63" s="51">
        <f t="shared" si="11"/>
        <v>52700.797850303963</v>
      </c>
      <c r="AJ63" s="51">
        <f t="shared" si="12"/>
        <v>8.9063175627683861E-3</v>
      </c>
      <c r="AK63" s="51">
        <f t="shared" ref="AK63:AR63" si="65">+IF(VALUE(AK$44)=1,IF(AK16&lt;&gt;0,AK16,AK$37),"")</f>
        <v>5.166015438847029E-4</v>
      </c>
      <c r="AL63" s="51">
        <f t="shared" si="65"/>
        <v>2</v>
      </c>
      <c r="AM63" s="51">
        <f t="shared" si="65"/>
        <v>1</v>
      </c>
      <c r="AN63" s="51">
        <f t="shared" si="65"/>
        <v>8</v>
      </c>
      <c r="AO63" s="51">
        <f t="shared" si="65"/>
        <v>1093565</v>
      </c>
      <c r="AP63" s="51">
        <f t="shared" si="65"/>
        <v>4</v>
      </c>
      <c r="AQ63" s="51">
        <f t="shared" si="65"/>
        <v>167.52401636243215</v>
      </c>
      <c r="AR63" s="51">
        <f t="shared" si="65"/>
        <v>0.16</v>
      </c>
    </row>
    <row r="64" spans="1:44" ht="11.25" customHeight="1" x14ac:dyDescent="0.2">
      <c r="A64" s="50" t="s">
        <v>264</v>
      </c>
      <c r="B64" s="51">
        <f t="shared" ref="B64:H64" si="66">+IF(VALUE(B$44)=1,IF(B17&lt;&gt;0,B17,B$37),"")</f>
        <v>4.3242954734263393E-2</v>
      </c>
      <c r="C64" s="51">
        <f t="shared" si="66"/>
        <v>97.094999999999999</v>
      </c>
      <c r="D64" s="51">
        <f t="shared" si="66"/>
        <v>12.151270280328013</v>
      </c>
      <c r="E64" s="51">
        <f t="shared" si="66"/>
        <v>94.487091607357925</v>
      </c>
      <c r="F64" s="51">
        <f t="shared" si="66"/>
        <v>4473.9782686348353</v>
      </c>
      <c r="G64" s="51">
        <f t="shared" si="66"/>
        <v>2994.8217179462217</v>
      </c>
      <c r="H64" s="51">
        <f t="shared" si="66"/>
        <v>533.91262105690396</v>
      </c>
      <c r="I64" s="51">
        <f t="shared" si="8"/>
        <v>0.19</v>
      </c>
      <c r="J64" s="51">
        <f t="shared" ref="J64:AF64" si="67">+IF(VALUE(J$44)=1,IF(J17&lt;&gt;0,J17,J$37),"")</f>
        <v>0.10501860435463968</v>
      </c>
      <c r="K64" s="51">
        <f t="shared" si="67"/>
        <v>9.467832812085037</v>
      </c>
      <c r="L64" s="51">
        <f t="shared" si="67"/>
        <v>8.5005587104061864E-2</v>
      </c>
      <c r="M64" s="51">
        <f t="shared" si="67"/>
        <v>4.4324028602619983</v>
      </c>
      <c r="N64" s="51">
        <f t="shared" si="67"/>
        <v>0.59056513145979828</v>
      </c>
      <c r="O64" s="51">
        <f t="shared" si="67"/>
        <v>289935843.19999999</v>
      </c>
      <c r="P64" s="51">
        <f t="shared" si="67"/>
        <v>254289044</v>
      </c>
      <c r="Q64" s="51">
        <f t="shared" si="67"/>
        <v>87.285130020445266</v>
      </c>
      <c r="R64" s="51">
        <f t="shared" si="67"/>
        <v>1472.2537758512563</v>
      </c>
      <c r="S64" s="51">
        <f t="shared" si="67"/>
        <v>2.3610653284907812</v>
      </c>
      <c r="T64" s="51">
        <f t="shared" si="67"/>
        <v>10.569813650046381</v>
      </c>
      <c r="U64" s="51">
        <f t="shared" si="67"/>
        <v>1.8532694886112883E-2</v>
      </c>
      <c r="V64" s="51">
        <f t="shared" si="67"/>
        <v>0.28416798825373091</v>
      </c>
      <c r="W64" s="51">
        <f t="shared" si="67"/>
        <v>0.60787239226450263</v>
      </c>
      <c r="X64" s="51">
        <f t="shared" si="67"/>
        <v>2.3289419906881856</v>
      </c>
      <c r="Y64" s="51">
        <f t="shared" si="67"/>
        <v>8.030834450648916E-2</v>
      </c>
      <c r="Z64" s="51">
        <f t="shared" si="67"/>
        <v>361.7873578975022</v>
      </c>
      <c r="AA64" s="51">
        <f t="shared" si="67"/>
        <v>8.1533779967601241</v>
      </c>
      <c r="AB64" s="51">
        <f t="shared" si="67"/>
        <v>4.4874002034407399</v>
      </c>
      <c r="AC64" s="51">
        <f t="shared" si="67"/>
        <v>67.539997262103213</v>
      </c>
      <c r="AD64" s="51">
        <f t="shared" si="67"/>
        <v>354.36323835852954</v>
      </c>
      <c r="AE64" s="51">
        <f t="shared" si="67"/>
        <v>1.5211526113358442E-3</v>
      </c>
      <c r="AF64" s="51">
        <f t="shared" si="67"/>
        <v>4.1544083942211948E-3</v>
      </c>
      <c r="AG64" s="51">
        <f t="shared" ref="AG64:AH64" si="68">+IF(VALUE(AG$44)=1,IF(AG17&lt;&gt;0,AG17,AG$38),"")</f>
        <v>1.0439282626814615E-2</v>
      </c>
      <c r="AH64" s="51">
        <f t="shared" si="68"/>
        <v>1.8074872205284733</v>
      </c>
      <c r="AI64" s="51">
        <f t="shared" si="11"/>
        <v>39834.273229250422</v>
      </c>
      <c r="AJ64" s="51">
        <f t="shared" si="12"/>
        <v>1.7895913074539339E-2</v>
      </c>
      <c r="AK64" s="51">
        <f t="shared" ref="AK64:AR64" si="69">+IF(VALUE(AK$44)=1,IF(AK17&lt;&gt;0,AK17,AK$37),"")</f>
        <v>1.7059805501847933E-3</v>
      </c>
      <c r="AL64" s="51">
        <f t="shared" si="69"/>
        <v>1</v>
      </c>
      <c r="AM64" s="51">
        <f t="shared" si="69"/>
        <v>0</v>
      </c>
      <c r="AN64" s="51">
        <f t="shared" si="69"/>
        <v>14.4</v>
      </c>
      <c r="AO64" s="51">
        <f t="shared" si="69"/>
        <v>502411</v>
      </c>
      <c r="AP64" s="51">
        <f t="shared" si="69"/>
        <v>4</v>
      </c>
      <c r="AQ64" s="51">
        <f t="shared" si="69"/>
        <v>3044.4437842840953</v>
      </c>
      <c r="AR64" s="51">
        <f t="shared" si="69"/>
        <v>0.35</v>
      </c>
    </row>
    <row r="65" spans="1:44" ht="11.25" customHeight="1" x14ac:dyDescent="0.2">
      <c r="A65" s="52" t="s">
        <v>265</v>
      </c>
      <c r="B65" s="51">
        <f t="shared" ref="B65:H65" si="70">+IF(VALUE(B$44)=1,IF(B18&lt;&gt;0,B18,B$37),"")</f>
        <v>6.5438302478083077E-2</v>
      </c>
      <c r="C65" s="51">
        <f t="shared" si="70"/>
        <v>96.27000000000001</v>
      </c>
      <c r="D65" s="51">
        <f t="shared" si="70"/>
        <v>59.1562254401871</v>
      </c>
      <c r="E65" s="51">
        <f t="shared" si="70"/>
        <v>90.35938933848638</v>
      </c>
      <c r="F65" s="51">
        <f t="shared" si="70"/>
        <v>511.95684599701536</v>
      </c>
      <c r="G65" s="51">
        <f t="shared" si="70"/>
        <v>15475.718645255545</v>
      </c>
      <c r="H65" s="51">
        <f t="shared" si="70"/>
        <v>52.786180933160466</v>
      </c>
      <c r="I65" s="51">
        <f t="shared" si="8"/>
        <v>0.64</v>
      </c>
      <c r="J65" s="51">
        <f t="shared" ref="J65:AF65" si="71">+IF(VALUE(J$44)=1,IF(J18&lt;&gt;0,J18,J$37),"")</f>
        <v>0</v>
      </c>
      <c r="K65" s="51">
        <f t="shared" si="71"/>
        <v>3.1086019688938773</v>
      </c>
      <c r="L65" s="51">
        <f t="shared" si="71"/>
        <v>12.498573133607135</v>
      </c>
      <c r="M65" s="51">
        <f t="shared" si="71"/>
        <v>4.0643729669137407</v>
      </c>
      <c r="N65" s="51">
        <f t="shared" si="71"/>
        <v>2.7304365119840822E-2</v>
      </c>
      <c r="O65" s="51">
        <f t="shared" si="71"/>
        <v>3262151</v>
      </c>
      <c r="P65" s="51">
        <f t="shared" si="71"/>
        <v>19864000</v>
      </c>
      <c r="Q65" s="51">
        <f t="shared" si="71"/>
        <v>28.701078270535465</v>
      </c>
      <c r="R65" s="51">
        <f t="shared" si="71"/>
        <v>768.02754341776836</v>
      </c>
      <c r="S65" s="51">
        <f t="shared" si="71"/>
        <v>6.6267187642805458</v>
      </c>
      <c r="T65" s="51">
        <f t="shared" si="71"/>
        <v>8.332477182209244</v>
      </c>
      <c r="U65" s="51">
        <f t="shared" si="71"/>
        <v>0.17450213994155486</v>
      </c>
      <c r="V65" s="51">
        <f t="shared" si="71"/>
        <v>0.23994044241963794</v>
      </c>
      <c r="W65" s="51">
        <f t="shared" si="71"/>
        <v>0.74163409475160824</v>
      </c>
      <c r="X65" s="51">
        <f t="shared" si="71"/>
        <v>8.9650474394973809</v>
      </c>
      <c r="Y65" s="51">
        <f t="shared" si="71"/>
        <v>0.28356597740502665</v>
      </c>
      <c r="Z65" s="51">
        <f t="shared" si="71"/>
        <v>26.94906706871889</v>
      </c>
      <c r="AA65" s="51">
        <f t="shared" si="71"/>
        <v>2.3532949687662805</v>
      </c>
      <c r="AB65" s="51">
        <f t="shared" si="71"/>
        <v>2.2270122800870169</v>
      </c>
      <c r="AC65" s="51">
        <f t="shared" si="71"/>
        <v>117.76255101188337</v>
      </c>
      <c r="AD65" s="51">
        <f t="shared" si="71"/>
        <v>85.748641919275698</v>
      </c>
      <c r="AE65" s="51">
        <f t="shared" si="71"/>
        <v>1.0814592285503179E-3</v>
      </c>
      <c r="AF65" s="51">
        <f t="shared" si="71"/>
        <v>1.6382619071904491E-3</v>
      </c>
      <c r="AG65" s="51">
        <f t="shared" ref="AG65:AH65" si="72">+IF(VALUE(AG$44)=1,IF(AG18&lt;&gt;0,AG18,AG$38),"")</f>
        <v>6.2572503399635207E-3</v>
      </c>
      <c r="AH65" s="51">
        <f t="shared" si="72"/>
        <v>13.815547989478057</v>
      </c>
      <c r="AI65" s="51">
        <f t="shared" si="11"/>
        <v>33913.727450778948</v>
      </c>
      <c r="AJ65" s="51">
        <f t="shared" si="12"/>
        <v>1.8771751019890565E-2</v>
      </c>
      <c r="AK65" s="51">
        <f t="shared" ref="AK65:AR65" si="73">+IF(VALUE(AK$44)=1,IF(AK18&lt;&gt;0,AK18,AK$37),"")</f>
        <v>7.0050713591903054E-4</v>
      </c>
      <c r="AL65" s="51">
        <f t="shared" si="73"/>
        <v>2</v>
      </c>
      <c r="AM65" s="51">
        <f t="shared" si="73"/>
        <v>0</v>
      </c>
      <c r="AN65" s="51">
        <f t="shared" si="73"/>
        <v>5.36</v>
      </c>
      <c r="AO65" s="51">
        <f t="shared" si="73"/>
        <v>361249</v>
      </c>
      <c r="AP65" s="51">
        <f t="shared" si="73"/>
        <v>2</v>
      </c>
      <c r="AQ65" s="51">
        <f t="shared" si="73"/>
        <v>572.1356667211445</v>
      </c>
      <c r="AR65" s="51">
        <f t="shared" si="73"/>
        <v>0.34</v>
      </c>
    </row>
    <row r="66" spans="1:44" ht="11.25" customHeight="1" x14ac:dyDescent="0.2">
      <c r="A66" s="50" t="s">
        <v>266</v>
      </c>
      <c r="B66" s="51">
        <f t="shared" ref="B66:H66" si="74">+IF(VALUE(B$44)=1,IF(B19&lt;&gt;0,B19,B$37),"")</f>
        <v>0.157578667210138</v>
      </c>
      <c r="C66" s="51">
        <f t="shared" si="74"/>
        <v>94.72999999999999</v>
      </c>
      <c r="D66" s="51">
        <f t="shared" si="74"/>
        <v>49.374649059176562</v>
      </c>
      <c r="E66" s="51">
        <f t="shared" si="74"/>
        <v>157.97261387816334</v>
      </c>
      <c r="F66" s="51">
        <f t="shared" si="74"/>
        <v>8198.5680053179185</v>
      </c>
      <c r="G66" s="51">
        <f t="shared" si="74"/>
        <v>4827.0022602033505</v>
      </c>
      <c r="H66" s="51">
        <f t="shared" si="74"/>
        <v>0.21505882364847548</v>
      </c>
      <c r="I66" s="51">
        <f t="shared" si="8"/>
        <v>0.64</v>
      </c>
      <c r="J66" s="51">
        <f t="shared" ref="J66:AF66" si="75">+IF(VALUE(J$44)=1,IF(J19&lt;&gt;0,J19,J$37),"")</f>
        <v>5.2526222403379327E-2</v>
      </c>
      <c r="K66" s="51">
        <f t="shared" si="75"/>
        <v>41.382272006842193</v>
      </c>
      <c r="L66" s="51">
        <f t="shared" si="75"/>
        <v>8.5005587104061864E-2</v>
      </c>
      <c r="M66" s="51">
        <f t="shared" si="75"/>
        <v>63.661781552895739</v>
      </c>
      <c r="N66" s="51">
        <f t="shared" si="75"/>
        <v>0.45092124029248554</v>
      </c>
      <c r="O66" s="51">
        <f t="shared" si="75"/>
        <v>1355126887</v>
      </c>
      <c r="P66" s="51">
        <f t="shared" si="75"/>
        <v>123489600</v>
      </c>
      <c r="Q66" s="51">
        <f t="shared" si="75"/>
        <v>2.8966635868791599E-2</v>
      </c>
      <c r="R66" s="51">
        <f t="shared" si="75"/>
        <v>2434.1003387416081</v>
      </c>
      <c r="S66" s="51">
        <f t="shared" si="75"/>
        <v>1.6213210672060006</v>
      </c>
      <c r="T66" s="51">
        <f t="shared" si="75"/>
        <v>2.2061013409419319</v>
      </c>
      <c r="U66" s="51">
        <f t="shared" si="75"/>
        <v>0.10505244480675865</v>
      </c>
      <c r="V66" s="51">
        <f t="shared" si="75"/>
        <v>0.68284089124393121</v>
      </c>
      <c r="W66" s="51">
        <f t="shared" si="75"/>
        <v>2.3426695191907179</v>
      </c>
      <c r="X66" s="51">
        <f t="shared" si="75"/>
        <v>6.7233564676325539</v>
      </c>
      <c r="Y66" s="51">
        <f t="shared" si="75"/>
        <v>0.157578667210138</v>
      </c>
      <c r="Z66" s="51">
        <f t="shared" si="75"/>
        <v>49.228301587931448</v>
      </c>
      <c r="AA66" s="51">
        <f t="shared" si="75"/>
        <v>13.724402840902197</v>
      </c>
      <c r="AB66" s="51">
        <f t="shared" si="75"/>
        <v>3.7918377024595373</v>
      </c>
      <c r="AC66" s="51">
        <f t="shared" si="75"/>
        <v>167.93788879253245</v>
      </c>
      <c r="AD66" s="51">
        <f t="shared" si="75"/>
        <v>330.59434206983673</v>
      </c>
      <c r="AE66" s="51">
        <f t="shared" si="75"/>
        <v>1.1351863395131953E-2</v>
      </c>
      <c r="AF66" s="51">
        <f t="shared" si="75"/>
        <v>2.0496420013294797E-2</v>
      </c>
      <c r="AG66" s="51">
        <f t="shared" ref="AG66:AH66" si="76">+IF(VALUE(AG$44)=1,IF(AG19&lt;&gt;0,AG19,AG$38),"")</f>
        <v>6.8321400044315988E-3</v>
      </c>
      <c r="AH66" s="51">
        <f t="shared" si="76"/>
        <v>61.634101407978349</v>
      </c>
      <c r="AI66" s="51">
        <f t="shared" si="11"/>
        <v>25921.690756067699</v>
      </c>
      <c r="AJ66" s="51">
        <f t="shared" si="12"/>
        <v>4.0992840026589594E-2</v>
      </c>
      <c r="AK66" s="51">
        <f t="shared" ref="AK66:AR66" si="77">+IF(VALUE(AK$44)=1,IF(AK19&lt;&gt;0,AK19,AK$37),"")</f>
        <v>8.2437932945879939E-3</v>
      </c>
      <c r="AL66" s="51">
        <f t="shared" si="77"/>
        <v>3</v>
      </c>
      <c r="AM66" s="51">
        <f t="shared" si="77"/>
        <v>1</v>
      </c>
      <c r="AN66" s="51">
        <f t="shared" si="77"/>
        <v>24.24</v>
      </c>
      <c r="AO66" s="51">
        <f t="shared" si="77"/>
        <v>140635</v>
      </c>
      <c r="AP66" s="51">
        <f t="shared" si="77"/>
        <v>3</v>
      </c>
      <c r="AQ66" s="51">
        <f t="shared" si="77"/>
        <v>2472.1961963235653</v>
      </c>
      <c r="AR66" s="51">
        <f t="shared" si="77"/>
        <v>0.15</v>
      </c>
    </row>
    <row r="67" spans="1:44" ht="11.25" customHeight="1" x14ac:dyDescent="0.2">
      <c r="A67" s="52" t="s">
        <v>267</v>
      </c>
      <c r="B67" s="51">
        <f t="shared" ref="B67:H67" si="78">+IF(VALUE(B$44)=1,IF(B20&lt;&gt;0,B20,B$37),"")</f>
        <v>0.16934084077727446</v>
      </c>
      <c r="C67" s="51">
        <f t="shared" si="78"/>
        <v>95.63</v>
      </c>
      <c r="D67" s="51">
        <f t="shared" si="78"/>
        <v>444.51970704034545</v>
      </c>
      <c r="E67" s="51">
        <f t="shared" si="78"/>
        <v>295.82151475382074</v>
      </c>
      <c r="F67" s="51">
        <f t="shared" si="78"/>
        <v>717.96461626263078</v>
      </c>
      <c r="G67" s="51">
        <f t="shared" si="78"/>
        <v>50759.070318784128</v>
      </c>
      <c r="H67" s="51">
        <f t="shared" si="78"/>
        <v>127.40339552749687</v>
      </c>
      <c r="I67" s="51">
        <f t="shared" si="8"/>
        <v>1.53</v>
      </c>
      <c r="J67" s="51">
        <f t="shared" ref="J67:AF67" si="79">+IF(VALUE(J$44)=1,IF(J20&lt;&gt;0,J20,J$37),"")</f>
        <v>8.467042038863723E-2</v>
      </c>
      <c r="K67" s="51">
        <f t="shared" si="79"/>
        <v>7.2191342165207528</v>
      </c>
      <c r="L67" s="51">
        <f t="shared" si="79"/>
        <v>28.607300134984524</v>
      </c>
      <c r="M67" s="51">
        <f t="shared" si="79"/>
        <v>33.783497735066256</v>
      </c>
      <c r="N67" s="51">
        <f t="shared" si="79"/>
        <v>4.3077876975757851E-2</v>
      </c>
      <c r="O67" s="51">
        <f t="shared" si="79"/>
        <v>3262151</v>
      </c>
      <c r="P67" s="51">
        <f t="shared" si="79"/>
        <v>19864000</v>
      </c>
      <c r="Q67" s="51">
        <f t="shared" si="79"/>
        <v>40.299283688243513</v>
      </c>
      <c r="R67" s="51">
        <f t="shared" si="79"/>
        <v>382.11760721391983</v>
      </c>
      <c r="S67" s="51">
        <f t="shared" si="79"/>
        <v>1.6213210672060006</v>
      </c>
      <c r="T67" s="51">
        <f t="shared" si="79"/>
        <v>0.84670420388637235</v>
      </c>
      <c r="U67" s="51">
        <f t="shared" si="79"/>
        <v>0.33868168155454892</v>
      </c>
      <c r="V67" s="51">
        <f t="shared" si="79"/>
        <v>0.25401126116591166</v>
      </c>
      <c r="W67" s="51">
        <f t="shared" si="79"/>
        <v>13.513399094026502</v>
      </c>
      <c r="X67" s="51">
        <f t="shared" si="79"/>
        <v>9.4830870835273693</v>
      </c>
      <c r="Y67" s="51">
        <f t="shared" si="79"/>
        <v>0.59269294272046058</v>
      </c>
      <c r="Z67" s="51">
        <f t="shared" si="79"/>
        <v>82.074843072678902</v>
      </c>
      <c r="AA67" s="51">
        <f t="shared" si="79"/>
        <v>11.148554561326131</v>
      </c>
      <c r="AB67" s="51">
        <f t="shared" si="79"/>
        <v>0.34821283888737598</v>
      </c>
      <c r="AC67" s="51">
        <f t="shared" si="79"/>
        <v>70.707421362347077</v>
      </c>
      <c r="AD67" s="51">
        <f t="shared" si="79"/>
        <v>54.290258591469723</v>
      </c>
      <c r="AE67" s="51">
        <f t="shared" si="79"/>
        <v>2.2764731754419051E-3</v>
      </c>
      <c r="AF67" s="51">
        <f t="shared" si="79"/>
        <v>3.5898230813131539E-3</v>
      </c>
      <c r="AG67" s="51">
        <f t="shared" ref="AG67:AH67" si="80">+IF(VALUE(AG$44)=1,IF(AG20&lt;&gt;0,AG20,AG$38),"")</f>
        <v>4.7864307750842055E-3</v>
      </c>
      <c r="AH67" s="51">
        <f t="shared" si="80"/>
        <v>25.655143310643496</v>
      </c>
      <c r="AI67" s="51">
        <f t="shared" si="11"/>
        <v>62688.455188180014</v>
      </c>
      <c r="AJ67" s="51">
        <f t="shared" si="12"/>
        <v>1.0769469243939463E-2</v>
      </c>
      <c r="AK67" s="51">
        <f t="shared" ref="AK67:AR67" si="81">+IF(VALUE(AK$44)=1,IF(AK20&lt;&gt;0,AK20,AK$37),"")</f>
        <v>1.7577782312123197E-3</v>
      </c>
      <c r="AL67" s="51">
        <f t="shared" si="81"/>
        <v>1</v>
      </c>
      <c r="AM67" s="51">
        <f t="shared" si="81"/>
        <v>0</v>
      </c>
      <c r="AN67" s="51">
        <f t="shared" si="81"/>
        <v>0.35</v>
      </c>
      <c r="AO67" s="51">
        <f t="shared" si="81"/>
        <v>1305</v>
      </c>
      <c r="AP67" s="51">
        <f t="shared" si="81"/>
        <v>4</v>
      </c>
      <c r="AQ67" s="51">
        <f t="shared" si="81"/>
        <v>3113.7227951539971</v>
      </c>
      <c r="AR67" s="51">
        <f t="shared" si="81"/>
        <v>0.48</v>
      </c>
    </row>
    <row r="68" spans="1:44" ht="11.25" customHeight="1" x14ac:dyDescent="0.2">
      <c r="A68" s="50" t="s">
        <v>268</v>
      </c>
      <c r="B68" s="51">
        <f t="shared" ref="B68:H68" si="82">+IF(VALUE(B$44)=1,IF(B21&lt;&gt;0,B21,B$37),"")</f>
        <v>0.25393084955105028</v>
      </c>
      <c r="C68" s="51">
        <f t="shared" si="82"/>
        <v>97.9</v>
      </c>
      <c r="D68" s="51">
        <f t="shared" si="82"/>
        <v>16.622704074457211</v>
      </c>
      <c r="E68" s="51">
        <f t="shared" si="82"/>
        <v>315.59697970740916</v>
      </c>
      <c r="F68" s="51">
        <f t="shared" si="82"/>
        <v>2026.3022448327072</v>
      </c>
      <c r="G68" s="51">
        <f t="shared" si="82"/>
        <v>8130.4230513997709</v>
      </c>
      <c r="H68" s="51">
        <f t="shared" si="82"/>
        <v>16.819789391444232</v>
      </c>
      <c r="I68" s="51">
        <f t="shared" si="8"/>
        <v>3.2</v>
      </c>
      <c r="J68" s="51">
        <f t="shared" ref="J68:AF68" si="83">+IF(VALUE(J$44)=1,IF(J21&lt;&gt;0,J21,J$37),"")</f>
        <v>3.9066284546315423E-2</v>
      </c>
      <c r="K68" s="51">
        <f t="shared" si="83"/>
        <v>2.1042369465570423</v>
      </c>
      <c r="L68" s="51">
        <f t="shared" si="83"/>
        <v>52.270804446511413</v>
      </c>
      <c r="M68" s="51">
        <f t="shared" si="83"/>
        <v>3.9804041118086976E-2</v>
      </c>
      <c r="N68" s="51">
        <f t="shared" si="83"/>
        <v>0.11222597048304224</v>
      </c>
      <c r="O68" s="51">
        <f t="shared" si="83"/>
        <v>3262151</v>
      </c>
      <c r="P68" s="51">
        <f t="shared" si="83"/>
        <v>19864000</v>
      </c>
      <c r="Q68" s="51">
        <f t="shared" si="83"/>
        <v>76.584704494810438</v>
      </c>
      <c r="R68" s="51">
        <f t="shared" si="83"/>
        <v>1569.6182677071843</v>
      </c>
      <c r="S68" s="51">
        <f t="shared" si="83"/>
        <v>4.1097731342723822</v>
      </c>
      <c r="T68" s="51">
        <f t="shared" si="83"/>
        <v>4.1748912023352673E-2</v>
      </c>
      <c r="U68" s="51">
        <f t="shared" si="83"/>
        <v>5.8599426819473131E-2</v>
      </c>
      <c r="V68" s="51">
        <f t="shared" si="83"/>
        <v>1.9533142273157712E-2</v>
      </c>
      <c r="W68" s="51">
        <f t="shared" si="83"/>
        <v>1.7111032631286154</v>
      </c>
      <c r="X68" s="51">
        <f t="shared" si="83"/>
        <v>2.226778219139979</v>
      </c>
      <c r="Y68" s="51">
        <f t="shared" si="83"/>
        <v>0.78132569092630855</v>
      </c>
      <c r="Z68" s="51">
        <f t="shared" si="83"/>
        <v>2.444032246075142</v>
      </c>
      <c r="AA68" s="51">
        <f t="shared" si="83"/>
        <v>3.868366854789087</v>
      </c>
      <c r="AB68" s="51">
        <f t="shared" si="83"/>
        <v>0.6390645541395461</v>
      </c>
      <c r="AC68" s="51">
        <f t="shared" si="83"/>
        <v>538.17889389284585</v>
      </c>
      <c r="AD68" s="51">
        <f t="shared" si="83"/>
        <v>97.188158046524933</v>
      </c>
      <c r="AE68" s="51">
        <f t="shared" si="83"/>
        <v>1.2625421679342253E-3</v>
      </c>
      <c r="AF68" s="51">
        <f t="shared" si="83"/>
        <v>8.0622105183697317E-4</v>
      </c>
      <c r="AG68" s="51">
        <f t="shared" ref="AG68:AH68" si="84">+IF(VALUE(AG$44)=1,IF(AG21&lt;&gt;0,AG21,AG$38),"")</f>
        <v>3.1173880689733956E-3</v>
      </c>
      <c r="AH68" s="51">
        <f t="shared" si="84"/>
        <v>5.8241953466758689</v>
      </c>
      <c r="AI68" s="51">
        <f t="shared" si="11"/>
        <v>92298.218733689835</v>
      </c>
      <c r="AJ68" s="51">
        <f t="shared" si="12"/>
        <v>1.2469552275893582E-2</v>
      </c>
      <c r="AK68" s="51">
        <f t="shared" ref="AK68:AR68" si="85">+IF(VALUE(AK$44)=1,IF(AK21&lt;&gt;0,AK21,AK$37),"")</f>
        <v>5.9142433819371024E-4</v>
      </c>
      <c r="AL68" s="51">
        <f t="shared" si="85"/>
        <v>1</v>
      </c>
      <c r="AM68" s="51">
        <f t="shared" si="85"/>
        <v>1</v>
      </c>
      <c r="AN68" s="51">
        <f t="shared" si="85"/>
        <v>0.35</v>
      </c>
      <c r="AO68" s="51">
        <f t="shared" si="85"/>
        <v>1305</v>
      </c>
      <c r="AP68" s="51">
        <f t="shared" si="85"/>
        <v>5</v>
      </c>
      <c r="AQ68" s="51">
        <f t="shared" si="85"/>
        <v>453.86988112604359</v>
      </c>
      <c r="AR68" s="51">
        <f t="shared" si="85"/>
        <v>0.38</v>
      </c>
    </row>
    <row r="69" spans="1:44" ht="11.25" customHeight="1" x14ac:dyDescent="0.2">
      <c r="A69" s="52" t="s">
        <v>269</v>
      </c>
      <c r="B69" s="51">
        <f t="shared" ref="B69:H69" si="86">+IF(VALUE(B$44)=1,IF(B22&lt;&gt;0,B22,B$37),"")</f>
        <v>5.0404635815165189E-2</v>
      </c>
      <c r="C69" s="51">
        <f t="shared" si="86"/>
        <v>83.89</v>
      </c>
      <c r="D69" s="51">
        <f t="shared" si="86"/>
        <v>346.88470367996683</v>
      </c>
      <c r="E69" s="51">
        <f t="shared" si="86"/>
        <v>45.8079850520012</v>
      </c>
      <c r="F69" s="51">
        <f t="shared" si="86"/>
        <v>213.31642729541545</v>
      </c>
      <c r="G69" s="51">
        <f t="shared" si="86"/>
        <v>34057.572343043532</v>
      </c>
      <c r="H69" s="51">
        <f t="shared" si="86"/>
        <v>102.85250992907976</v>
      </c>
      <c r="I69" s="51">
        <f t="shared" si="8"/>
        <v>1.82</v>
      </c>
      <c r="J69" s="51">
        <f t="shared" ref="J69:AF69" si="87">+IF(VALUE(J$44)=1,IF(J22&lt;&gt;0,J22,J$37),"")</f>
        <v>0.30242781489099113</v>
      </c>
      <c r="K69" s="51">
        <f t="shared" si="87"/>
        <v>2.5461555420194437</v>
      </c>
      <c r="L69" s="51">
        <f t="shared" si="87"/>
        <v>1.2393684425863638</v>
      </c>
      <c r="M69" s="51">
        <f t="shared" si="87"/>
        <v>81.11794457959887</v>
      </c>
      <c r="N69" s="51">
        <f t="shared" si="87"/>
        <v>1.2798985637724927E-2</v>
      </c>
      <c r="O69" s="51">
        <f t="shared" si="87"/>
        <v>697658434</v>
      </c>
      <c r="P69" s="51">
        <f t="shared" si="87"/>
        <v>386411312</v>
      </c>
      <c r="Q69" s="51">
        <f t="shared" si="87"/>
        <v>8.515367806407891</v>
      </c>
      <c r="R69" s="51">
        <f t="shared" si="87"/>
        <v>579.65331187439972</v>
      </c>
      <c r="S69" s="51">
        <f t="shared" si="87"/>
        <v>1.6213210672060006</v>
      </c>
      <c r="T69" s="51">
        <f t="shared" si="87"/>
        <v>4.1748912023352673E-2</v>
      </c>
      <c r="U69" s="51">
        <f t="shared" si="87"/>
        <v>0.6804625835047301</v>
      </c>
      <c r="V69" s="51">
        <f t="shared" si="87"/>
        <v>1.7137576177156166</v>
      </c>
      <c r="W69" s="51">
        <f t="shared" si="87"/>
        <v>2.5000699364321934</v>
      </c>
      <c r="X69" s="51">
        <f t="shared" si="87"/>
        <v>7.8631231871657699</v>
      </c>
      <c r="Y69" s="51">
        <f t="shared" si="87"/>
        <v>1.612948346085286</v>
      </c>
      <c r="Z69" s="51">
        <f t="shared" si="87"/>
        <v>36.110204812567929</v>
      </c>
      <c r="AA69" s="51">
        <f t="shared" si="87"/>
        <v>17.568314319195824</v>
      </c>
      <c r="AB69" s="51">
        <f t="shared" si="87"/>
        <v>4.9777388309385193</v>
      </c>
      <c r="AC69" s="51">
        <f t="shared" si="87"/>
        <v>71.248464863810455</v>
      </c>
      <c r="AD69" s="51">
        <f t="shared" si="87"/>
        <v>35.793440583855599</v>
      </c>
      <c r="AE69" s="51">
        <f t="shared" si="87"/>
        <v>8.0445601804571656E-4</v>
      </c>
      <c r="AF69" s="51">
        <f t="shared" si="87"/>
        <v>1.0665821364770772E-3</v>
      </c>
      <c r="AG69" s="51">
        <f t="shared" ref="AG69:AH69" si="88">+IF(VALUE(AG$44)=1,IF(AG22&lt;&gt;0,AG22,AG$38),"")</f>
        <v>1.4221095153027696E-3</v>
      </c>
      <c r="AH69" s="51">
        <f t="shared" si="88"/>
        <v>3.233962364369416</v>
      </c>
      <c r="AI69" s="51">
        <f t="shared" si="11"/>
        <v>1694.8558792849296</v>
      </c>
      <c r="AJ69" s="51">
        <f t="shared" si="12"/>
        <v>6.3994928188624636E-3</v>
      </c>
      <c r="AK69" s="51">
        <f t="shared" ref="AK69:AR69" si="89">+IF(VALUE(AK$44)=1,IF(AK22&lt;&gt;0,AK22,AK$37),"")</f>
        <v>5.5459074016853929E-4</v>
      </c>
      <c r="AL69" s="51">
        <f t="shared" si="89"/>
        <v>1</v>
      </c>
      <c r="AM69" s="51">
        <f t="shared" si="89"/>
        <v>1</v>
      </c>
      <c r="AN69" s="51">
        <f t="shared" si="89"/>
        <v>0.35</v>
      </c>
      <c r="AO69" s="51">
        <f t="shared" si="89"/>
        <v>170320</v>
      </c>
      <c r="AP69" s="51">
        <f t="shared" si="89"/>
        <v>4</v>
      </c>
      <c r="AQ69" s="51">
        <f t="shared" si="89"/>
        <v>358.01429284057809</v>
      </c>
      <c r="AR69" s="51">
        <f t="shared" si="89"/>
        <v>0.41</v>
      </c>
    </row>
    <row r="70" spans="1:44" ht="11.25" customHeight="1" x14ac:dyDescent="0.2">
      <c r="A70" s="50" t="s">
        <v>270</v>
      </c>
      <c r="B70" s="51">
        <f t="shared" ref="B70:H70" si="90">+IF(VALUE(B$44)=1,IF(B23&lt;&gt;0,B23,B$37),"")</f>
        <v>8.1051950571926878E-2</v>
      </c>
      <c r="C70" s="51">
        <f t="shared" si="90"/>
        <v>91.685000000000002</v>
      </c>
      <c r="D70" s="51">
        <f t="shared" si="90"/>
        <v>29.227333376236835</v>
      </c>
      <c r="E70" s="51">
        <f t="shared" si="90"/>
        <v>57.010969408886503</v>
      </c>
      <c r="F70" s="51">
        <f t="shared" si="90"/>
        <v>1457.3411329842147</v>
      </c>
      <c r="G70" s="51">
        <f t="shared" si="90"/>
        <v>13529.972389923209</v>
      </c>
      <c r="H70" s="51">
        <f t="shared" si="90"/>
        <v>94.012697580117106</v>
      </c>
      <c r="I70" s="51">
        <f t="shared" si="8"/>
        <v>0.63</v>
      </c>
      <c r="J70" s="51">
        <f t="shared" ref="J70:AF70" si="91">+IF(VALUE(J$44)=1,IF(J23&lt;&gt;0,J23,J$37),"")</f>
        <v>0.11347273080069763</v>
      </c>
      <c r="K70" s="51">
        <f t="shared" si="91"/>
        <v>9.2016519136623316</v>
      </c>
      <c r="L70" s="51">
        <f t="shared" si="91"/>
        <v>9.0617471648958468</v>
      </c>
      <c r="M70" s="51">
        <f t="shared" si="91"/>
        <v>15.253977097636639</v>
      </c>
      <c r="N70" s="51">
        <f t="shared" si="91"/>
        <v>8.7440467979052874E-2</v>
      </c>
      <c r="O70" s="51">
        <f t="shared" si="91"/>
        <v>1866738881</v>
      </c>
      <c r="P70" s="51">
        <f t="shared" si="91"/>
        <v>19864000</v>
      </c>
      <c r="Q70" s="51">
        <f t="shared" si="91"/>
        <v>26.970013696158606</v>
      </c>
      <c r="R70" s="51">
        <f t="shared" si="91"/>
        <v>904.30747349236481</v>
      </c>
      <c r="S70" s="51">
        <f t="shared" si="91"/>
        <v>4.1433757132369022</v>
      </c>
      <c r="T70" s="51">
        <f t="shared" si="91"/>
        <v>1.6696701817816937</v>
      </c>
      <c r="U70" s="51">
        <f t="shared" si="91"/>
        <v>0.5511532638891028</v>
      </c>
      <c r="V70" s="51">
        <f t="shared" si="91"/>
        <v>0.61599482434664432</v>
      </c>
      <c r="W70" s="51">
        <f t="shared" si="91"/>
        <v>0.47658546936293</v>
      </c>
      <c r="X70" s="51">
        <f t="shared" si="91"/>
        <v>2.2370338357851818</v>
      </c>
      <c r="Y70" s="51">
        <f t="shared" si="91"/>
        <v>0.37283897263086363</v>
      </c>
      <c r="Z70" s="51">
        <f t="shared" si="91"/>
        <v>31.80034939462195</v>
      </c>
      <c r="AA70" s="51">
        <f t="shared" si="91"/>
        <v>4.351037686637671</v>
      </c>
      <c r="AB70" s="51">
        <f t="shared" si="91"/>
        <v>3.8823567782699477</v>
      </c>
      <c r="AC70" s="51">
        <f t="shared" si="91"/>
        <v>52.561865738092294</v>
      </c>
      <c r="AD70" s="51">
        <f t="shared" si="91"/>
        <v>209.76819619379222</v>
      </c>
      <c r="AE70" s="51">
        <f t="shared" si="91"/>
        <v>5.5813064754300879E-4</v>
      </c>
      <c r="AF70" s="51">
        <f t="shared" si="91"/>
        <v>2.0402775861779001E-3</v>
      </c>
      <c r="AG70" s="51">
        <f t="shared" ref="AG70:AH70" si="92">+IF(VALUE(AG$44)=1,IF(AG23&lt;&gt;0,AG23,AG$38),"")</f>
        <v>9.7156075532280962E-4</v>
      </c>
      <c r="AH70" s="51">
        <f t="shared" si="92"/>
        <v>19.249241776984231</v>
      </c>
      <c r="AI70" s="51">
        <f t="shared" si="11"/>
        <v>44014.80786716169</v>
      </c>
      <c r="AJ70" s="51">
        <f t="shared" si="12"/>
        <v>2.9146822659684293E-2</v>
      </c>
      <c r="AK70" s="51">
        <f t="shared" ref="AK70:AR70" si="93">+IF(VALUE(AK$44)=1,IF(AK23&lt;&gt;0,AK23,AK$37),"")</f>
        <v>1.1360709360213543E-3</v>
      </c>
      <c r="AL70" s="51">
        <f t="shared" si="93"/>
        <v>2</v>
      </c>
      <c r="AM70" s="51">
        <f t="shared" si="93"/>
        <v>1</v>
      </c>
      <c r="AN70" s="51">
        <f t="shared" si="93"/>
        <v>0.46</v>
      </c>
      <c r="AO70" s="51">
        <f t="shared" si="93"/>
        <v>18166</v>
      </c>
      <c r="AP70" s="51">
        <f t="shared" si="93"/>
        <v>5</v>
      </c>
      <c r="AQ70" s="51">
        <f t="shared" si="93"/>
        <v>737.35340496242725</v>
      </c>
      <c r="AR70" s="51">
        <f t="shared" si="93"/>
        <v>0.19</v>
      </c>
    </row>
    <row r="71" spans="1:44" ht="11.25" customHeight="1" x14ac:dyDescent="0.2">
      <c r="A71" s="52" t="s">
        <v>271</v>
      </c>
      <c r="B71" s="51">
        <f t="shared" ref="B71:H71" si="94">+IF(VALUE(B$44)=1,IF(B24&lt;&gt;0,B24,B$37),"")</f>
        <v>0.3924700692513437</v>
      </c>
      <c r="C71" s="51">
        <f t="shared" si="94"/>
        <v>96.960000000000008</v>
      </c>
      <c r="D71" s="51">
        <f t="shared" si="94"/>
        <v>46.115233137032888</v>
      </c>
      <c r="E71" s="51">
        <f t="shared" si="94"/>
        <v>120.16305169027046</v>
      </c>
      <c r="F71" s="51">
        <f t="shared" si="94"/>
        <v>5987.7248219592793</v>
      </c>
      <c r="G71" s="51">
        <f t="shared" si="94"/>
        <v>17432.375771776042</v>
      </c>
      <c r="H71" s="51">
        <f t="shared" si="94"/>
        <v>21.964086652984999</v>
      </c>
      <c r="I71" s="51">
        <f t="shared" si="8"/>
        <v>0.69</v>
      </c>
      <c r="J71" s="51">
        <f t="shared" ref="J71:AF71" si="95">+IF(VALUE(J$44)=1,IF(J24&lt;&gt;0,J24,J$37),"")</f>
        <v>0</v>
      </c>
      <c r="K71" s="51">
        <f t="shared" si="95"/>
        <v>3.643958248792361</v>
      </c>
      <c r="L71" s="51">
        <f t="shared" si="95"/>
        <v>22.07759680782414</v>
      </c>
      <c r="M71" s="51">
        <f t="shared" si="95"/>
        <v>3.9804041118086976E-2</v>
      </c>
      <c r="N71" s="51">
        <f t="shared" si="95"/>
        <v>0.29938624109796391</v>
      </c>
      <c r="O71" s="51">
        <f t="shared" si="95"/>
        <v>3262151</v>
      </c>
      <c r="P71" s="51">
        <f t="shared" si="95"/>
        <v>19864000</v>
      </c>
      <c r="Q71" s="51">
        <f t="shared" si="95"/>
        <v>51.769370360267899</v>
      </c>
      <c r="R71" s="51">
        <f t="shared" si="95"/>
        <v>2111.0965025029777</v>
      </c>
      <c r="S71" s="51">
        <f t="shared" si="95"/>
        <v>1.6213210672060006</v>
      </c>
      <c r="T71" s="51">
        <f t="shared" si="95"/>
        <v>0.68682262118985149</v>
      </c>
      <c r="U71" s="51">
        <f t="shared" si="95"/>
        <v>0.29435255193850779</v>
      </c>
      <c r="V71" s="51">
        <f t="shared" si="95"/>
        <v>0</v>
      </c>
      <c r="W71" s="51">
        <f t="shared" si="95"/>
        <v>2.4725614362834656</v>
      </c>
      <c r="X71" s="51">
        <f t="shared" si="95"/>
        <v>4.562464555046871</v>
      </c>
      <c r="Y71" s="51">
        <f t="shared" si="95"/>
        <v>0.19623503462567185</v>
      </c>
      <c r="Z71" s="51">
        <f t="shared" si="95"/>
        <v>16.360174992113308</v>
      </c>
      <c r="AA71" s="51">
        <f t="shared" si="95"/>
        <v>44.273237333566911</v>
      </c>
      <c r="AB71" s="51">
        <f t="shared" si="95"/>
        <v>1.950287513438165</v>
      </c>
      <c r="AC71" s="51">
        <f t="shared" si="95"/>
        <v>85.713010186560652</v>
      </c>
      <c r="AD71" s="51">
        <f t="shared" si="95"/>
        <v>113.69329367976825</v>
      </c>
      <c r="AE71" s="51">
        <f t="shared" si="95"/>
        <v>5.0545729024315629E-3</v>
      </c>
      <c r="AF71" s="51">
        <f t="shared" si="95"/>
        <v>8.5538926027989692E-3</v>
      </c>
      <c r="AG71" s="51">
        <f t="shared" ref="AG71:AH71" si="96">+IF(VALUE(AG$44)=1,IF(AG24&lt;&gt;0,AG24,AG$38),"")</f>
        <v>1.0439282626814615E-2</v>
      </c>
      <c r="AH71" s="51">
        <f t="shared" si="96"/>
        <v>20.577101480416488</v>
      </c>
      <c r="AI71" s="51">
        <f t="shared" si="11"/>
        <v>86047.149391769504</v>
      </c>
      <c r="AJ71" s="51">
        <f t="shared" si="12"/>
        <v>8.5538926027989692E-3</v>
      </c>
      <c r="AK71" s="51">
        <f t="shared" ref="AK71:AR71" si="97">+IF(VALUE(AK$44)=1,IF(AK24&lt;&gt;0,AK24,AK$37),"")</f>
        <v>3.2364917697866929E-3</v>
      </c>
      <c r="AL71" s="51">
        <f t="shared" si="97"/>
        <v>1</v>
      </c>
      <c r="AM71" s="51">
        <f t="shared" si="97"/>
        <v>1</v>
      </c>
      <c r="AN71" s="51">
        <f t="shared" si="97"/>
        <v>55.56</v>
      </c>
      <c r="AO71" s="51">
        <f t="shared" si="97"/>
        <v>717305</v>
      </c>
      <c r="AP71" s="51">
        <f t="shared" si="97"/>
        <v>5</v>
      </c>
      <c r="AQ71" s="51">
        <f t="shared" si="97"/>
        <v>3302.4269788404067</v>
      </c>
      <c r="AR71" s="51">
        <f t="shared" si="97"/>
        <v>0.28999999999999998</v>
      </c>
    </row>
    <row r="72" spans="1:44" ht="11.25" customHeight="1" x14ac:dyDescent="0.2">
      <c r="A72" s="50" t="s">
        <v>272</v>
      </c>
      <c r="B72" s="51">
        <f t="shared" ref="B72:H72" si="98">+IF(VALUE(B$44)=1,IF(B25&lt;&gt;0,B25,B$37),"")</f>
        <v>1.9164768715738186E-2</v>
      </c>
      <c r="C72" s="51">
        <f t="shared" si="98"/>
        <v>92.465000000000003</v>
      </c>
      <c r="D72" s="51">
        <f t="shared" si="98"/>
        <v>69.660793227319274</v>
      </c>
      <c r="E72" s="51">
        <f t="shared" si="98"/>
        <v>178.81379523456241</v>
      </c>
      <c r="F72" s="51">
        <f t="shared" si="98"/>
        <v>173.89035607910773</v>
      </c>
      <c r="G72" s="51">
        <f t="shared" si="98"/>
        <v>47637.560087428959</v>
      </c>
      <c r="H72" s="51">
        <f t="shared" si="98"/>
        <v>100.86567509791199</v>
      </c>
      <c r="I72" s="51">
        <f t="shared" si="8"/>
        <v>9.8800000000000008</v>
      </c>
      <c r="J72" s="51">
        <f t="shared" ref="J72:AF72" si="99">+IF(VALUE(J$44)=1,IF(J25&lt;&gt;0,J25,J$37),"")</f>
        <v>0.99895974991375647</v>
      </c>
      <c r="K72" s="51">
        <f t="shared" si="99"/>
        <v>0</v>
      </c>
      <c r="L72" s="51">
        <f t="shared" si="99"/>
        <v>11.032210475607274</v>
      </c>
      <c r="M72" s="51">
        <f t="shared" si="99"/>
        <v>23.131245995836334</v>
      </c>
      <c r="N72" s="51">
        <f t="shared" si="99"/>
        <v>8.1843106764332776E-3</v>
      </c>
      <c r="O72" s="51">
        <f t="shared" si="99"/>
        <v>69967449.579999998</v>
      </c>
      <c r="P72" s="51">
        <f t="shared" si="99"/>
        <v>19864000</v>
      </c>
      <c r="Q72" s="51">
        <f t="shared" si="99"/>
        <v>50.991649362463889</v>
      </c>
      <c r="R72" s="51">
        <f t="shared" si="99"/>
        <v>1730.9088802193983</v>
      </c>
      <c r="S72" s="51">
        <f t="shared" si="99"/>
        <v>20.232264801586616</v>
      </c>
      <c r="T72" s="51">
        <f t="shared" si="99"/>
        <v>10.722167982407653</v>
      </c>
      <c r="U72" s="51">
        <f t="shared" si="99"/>
        <v>6.6597316660917102E-2</v>
      </c>
      <c r="V72" s="51">
        <f t="shared" si="99"/>
        <v>0.26638926664366841</v>
      </c>
      <c r="W72" s="51">
        <f t="shared" si="99"/>
        <v>8.4445397526042889</v>
      </c>
      <c r="X72" s="51">
        <f t="shared" si="99"/>
        <v>40.357973896515759</v>
      </c>
      <c r="Y72" s="51">
        <f t="shared" si="99"/>
        <v>1.3319463332183421</v>
      </c>
      <c r="Z72" s="51">
        <f t="shared" si="99"/>
        <v>28.061451828161648</v>
      </c>
      <c r="AA72" s="51">
        <f t="shared" si="99"/>
        <v>12.658857567631118</v>
      </c>
      <c r="AB72" s="51">
        <f t="shared" si="99"/>
        <v>0.22144948034978104</v>
      </c>
      <c r="AC72" s="51">
        <f t="shared" si="99"/>
        <v>10.369868177271401</v>
      </c>
      <c r="AD72" s="51">
        <f t="shared" si="99"/>
        <v>27.344693676762855</v>
      </c>
      <c r="AE72" s="51">
        <f t="shared" si="99"/>
        <v>2.0131770940889186E-3</v>
      </c>
      <c r="AF72" s="51">
        <f t="shared" si="99"/>
        <v>8.3882378920371598E-4</v>
      </c>
      <c r="AG72" s="51">
        <f t="shared" ref="AG72:AH72" si="100">+IF(VALUE(AG$44)=1,IF(AG25&lt;&gt;0,AG25,AG$38),"")</f>
        <v>5.2193480217120111E-3</v>
      </c>
      <c r="AH72" s="51">
        <f t="shared" si="100"/>
        <v>8.8669266677427476</v>
      </c>
      <c r="AI72" s="51">
        <f t="shared" si="11"/>
        <v>138801.46141151682</v>
      </c>
      <c r="AJ72" s="51">
        <f t="shared" si="12"/>
        <v>6.7105903136297279E-3</v>
      </c>
      <c r="AK72" s="51">
        <f t="shared" ref="AK72:AR72" si="101">+IF(VALUE(AK$44)=1,IF(AK25&lt;&gt;0,AK25,AK$37),"")</f>
        <v>1.3845459713015789E-3</v>
      </c>
      <c r="AL72" s="51">
        <f t="shared" si="101"/>
        <v>2</v>
      </c>
      <c r="AM72" s="51">
        <f t="shared" si="101"/>
        <v>1</v>
      </c>
      <c r="AN72" s="51">
        <f t="shared" si="101"/>
        <v>44.44</v>
      </c>
      <c r="AO72" s="51">
        <f t="shared" si="101"/>
        <v>2039669</v>
      </c>
      <c r="AP72" s="51">
        <f t="shared" si="101"/>
        <v>4</v>
      </c>
      <c r="AQ72" s="51">
        <f t="shared" si="101"/>
        <v>1557.4564321634477</v>
      </c>
      <c r="AR72" s="51">
        <f t="shared" si="101"/>
        <v>0.67</v>
      </c>
    </row>
    <row r="73" spans="1:44" ht="11.25" customHeight="1" x14ac:dyDescent="0.2">
      <c r="A73" s="52" t="s">
        <v>273</v>
      </c>
      <c r="B73" s="51">
        <f t="shared" ref="B73:H73" si="102">+IF(VALUE(B$44)=1,IF(B26&lt;&gt;0,B26,B$37),"")</f>
        <v>0.14717678139096776</v>
      </c>
      <c r="C73" s="51">
        <f t="shared" si="102"/>
        <v>89.509999999999991</v>
      </c>
      <c r="D73" s="51">
        <f t="shared" si="102"/>
        <v>142.65109536319551</v>
      </c>
      <c r="E73" s="51">
        <f t="shared" si="102"/>
        <v>97.161695770875184</v>
      </c>
      <c r="F73" s="51">
        <f t="shared" si="102"/>
        <v>817.82245807204174</v>
      </c>
      <c r="G73" s="51">
        <f t="shared" si="102"/>
        <v>36949.252219303213</v>
      </c>
      <c r="H73" s="51">
        <f t="shared" si="102"/>
        <v>64.435397292588931</v>
      </c>
      <c r="I73" s="51">
        <f t="shared" si="8"/>
        <v>1.23</v>
      </c>
      <c r="J73" s="51">
        <f t="shared" ref="J73:AF73" si="103">+IF(VALUE(J$44)=1,IF(J26&lt;&gt;0,J26,J$37),"")</f>
        <v>0</v>
      </c>
      <c r="K73" s="51">
        <f t="shared" si="103"/>
        <v>2.8313013498454085</v>
      </c>
      <c r="L73" s="51">
        <f t="shared" si="103"/>
        <v>11.449514413008584</v>
      </c>
      <c r="M73" s="51">
        <f t="shared" si="103"/>
        <v>3.9804041118086976E-2</v>
      </c>
      <c r="N73" s="51">
        <f t="shared" si="103"/>
        <v>3.1077253406737587E-2</v>
      </c>
      <c r="O73" s="51">
        <f t="shared" si="103"/>
        <v>3262151</v>
      </c>
      <c r="P73" s="51">
        <f t="shared" si="103"/>
        <v>19864000</v>
      </c>
      <c r="Q73" s="51">
        <f t="shared" si="103"/>
        <v>19.350125836148088</v>
      </c>
      <c r="R73" s="51">
        <f t="shared" si="103"/>
        <v>1045.0901825727972</v>
      </c>
      <c r="S73" s="51">
        <f t="shared" si="103"/>
        <v>1.6630976297179361</v>
      </c>
      <c r="T73" s="51">
        <f t="shared" si="103"/>
        <v>9.9344327438903246</v>
      </c>
      <c r="U73" s="51">
        <f t="shared" si="103"/>
        <v>0.33114775812967751</v>
      </c>
      <c r="V73" s="51">
        <f t="shared" si="103"/>
        <v>0.11038258604322582</v>
      </c>
      <c r="W73" s="51">
        <f t="shared" si="103"/>
        <v>0.77267810230258083</v>
      </c>
      <c r="X73" s="51">
        <f t="shared" si="103"/>
        <v>4.7832453952064524</v>
      </c>
      <c r="Y73" s="51">
        <f t="shared" si="103"/>
        <v>0.55191293021612908</v>
      </c>
      <c r="Z73" s="51">
        <f t="shared" si="103"/>
        <v>11.740004950115775</v>
      </c>
      <c r="AA73" s="51">
        <f t="shared" si="103"/>
        <v>3.2251646456529039</v>
      </c>
      <c r="AB73" s="51">
        <f t="shared" si="103"/>
        <v>1.0729830649905188</v>
      </c>
      <c r="AC73" s="51">
        <f t="shared" si="103"/>
        <v>265.06317563341202</v>
      </c>
      <c r="AD73" s="51">
        <f t="shared" si="103"/>
        <v>56.657055180967426</v>
      </c>
      <c r="AE73" s="51">
        <f t="shared" si="103"/>
        <v>1.2391249371667004E-3</v>
      </c>
      <c r="AF73" s="51">
        <f t="shared" si="103"/>
        <v>1.3679939292711807E-3</v>
      </c>
      <c r="AG73" s="51">
        <f t="shared" ref="AG73:AH73" si="104">+IF(VALUE(AG$44)=1,IF(AG26&lt;&gt;0,AG26,AG$38),"")</f>
        <v>5.9973646925283062E-3</v>
      </c>
      <c r="AH73" s="51">
        <f t="shared" si="104"/>
        <v>5.6958608129857469</v>
      </c>
      <c r="AI73" s="51">
        <f t="shared" si="11"/>
        <v>40131.833601930957</v>
      </c>
      <c r="AJ73" s="51">
        <f t="shared" si="12"/>
        <v>2.7805963574449422E-2</v>
      </c>
      <c r="AK73" s="51">
        <f t="shared" ref="AK73:AR73" si="105">+IF(VALUE(AK$44)=1,IF(AK26&lt;&gt;0,AK26,AK$37),"")</f>
        <v>5.9268890112205899E-4</v>
      </c>
      <c r="AL73" s="51">
        <f t="shared" si="105"/>
        <v>1</v>
      </c>
      <c r="AM73" s="51">
        <f t="shared" si="105"/>
        <v>1</v>
      </c>
      <c r="AN73" s="51">
        <f t="shared" si="105"/>
        <v>0.35</v>
      </c>
      <c r="AO73" s="51">
        <f t="shared" si="105"/>
        <v>1305</v>
      </c>
      <c r="AP73" s="51">
        <f t="shared" si="105"/>
        <v>5</v>
      </c>
      <c r="AQ73" s="51">
        <f t="shared" si="105"/>
        <v>143.24323917623425</v>
      </c>
      <c r="AR73" s="51">
        <f t="shared" si="105"/>
        <v>0.42</v>
      </c>
    </row>
    <row r="74" spans="1:44" ht="11.25" customHeight="1" x14ac:dyDescent="0.2">
      <c r="A74" s="50" t="s">
        <v>274</v>
      </c>
      <c r="B74" s="51">
        <f t="shared" ref="B74:H74" si="106">+IF(VALUE(B$44)=1,IF(B27&lt;&gt;0,B27,B$37),"")</f>
        <v>0.10113537948185648</v>
      </c>
      <c r="C74" s="51">
        <f t="shared" si="106"/>
        <v>97.734999999999999</v>
      </c>
      <c r="D74" s="51">
        <f t="shared" si="106"/>
        <v>110.00158108309924</v>
      </c>
      <c r="E74" s="51">
        <f t="shared" si="106"/>
        <v>227.36008678764028</v>
      </c>
      <c r="F74" s="51">
        <f t="shared" si="106"/>
        <v>1394.5678548867079</v>
      </c>
      <c r="G74" s="51">
        <f t="shared" si="106"/>
        <v>14965.676337793515</v>
      </c>
      <c r="H74" s="51">
        <f t="shared" si="106"/>
        <v>25.492229720677994</v>
      </c>
      <c r="I74" s="51">
        <f t="shared" si="8"/>
        <v>1.02</v>
      </c>
      <c r="J74" s="51">
        <f t="shared" ref="J74:AF74" si="107">+IF(VALUE(J$44)=1,IF(J27&lt;&gt;0,J27,J$37),"")</f>
        <v>0</v>
      </c>
      <c r="K74" s="51">
        <f t="shared" si="107"/>
        <v>1.6089826625755392</v>
      </c>
      <c r="L74" s="51">
        <f t="shared" si="107"/>
        <v>25.14754484324456</v>
      </c>
      <c r="M74" s="51">
        <f t="shared" si="107"/>
        <v>16.811059895405791</v>
      </c>
      <c r="N74" s="51">
        <f t="shared" si="107"/>
        <v>4.0093825827992854E-2</v>
      </c>
      <c r="O74" s="51">
        <f t="shared" si="107"/>
        <v>66560000</v>
      </c>
      <c r="P74" s="51">
        <f t="shared" si="107"/>
        <v>202841600</v>
      </c>
      <c r="Q74" s="51">
        <f t="shared" si="107"/>
        <v>22.29683233877925</v>
      </c>
      <c r="R74" s="51">
        <f t="shared" si="107"/>
        <v>1089.0706029455343</v>
      </c>
      <c r="S74" s="51">
        <f t="shared" si="107"/>
        <v>1.6213210672060006</v>
      </c>
      <c r="T74" s="51">
        <f t="shared" si="107"/>
        <v>4.1748912023352673E-2</v>
      </c>
      <c r="U74" s="51">
        <f t="shared" si="107"/>
        <v>0.23598255212433178</v>
      </c>
      <c r="V74" s="51">
        <f t="shared" si="107"/>
        <v>0.13484717264247531</v>
      </c>
      <c r="W74" s="51">
        <f t="shared" si="107"/>
        <v>3.8633714962069177</v>
      </c>
      <c r="X74" s="51">
        <f t="shared" si="107"/>
        <v>4.4499566972016851</v>
      </c>
      <c r="Y74" s="51">
        <f t="shared" si="107"/>
        <v>0.60681227689113892</v>
      </c>
      <c r="Z74" s="51">
        <f t="shared" si="107"/>
        <v>8.5155799639019598</v>
      </c>
      <c r="AA74" s="51">
        <f t="shared" si="107"/>
        <v>2.0385095618806455</v>
      </c>
      <c r="AB74" s="51">
        <f t="shared" si="107"/>
        <v>0.21964443714465648</v>
      </c>
      <c r="AC74" s="51">
        <f t="shared" si="107"/>
        <v>19.657683709888445</v>
      </c>
      <c r="AD74" s="51">
        <f t="shared" si="107"/>
        <v>77.162624793558194</v>
      </c>
      <c r="AE74" s="51">
        <f t="shared" si="107"/>
        <v>1.0556103909320595E-3</v>
      </c>
      <c r="AF74" s="51">
        <f t="shared" si="107"/>
        <v>1.5319116591468373E-3</v>
      </c>
      <c r="AG74" s="51">
        <f t="shared" ref="AG74:AH74" si="108">+IF(VALUE(AG$44)=1,IF(AG27&lt;&gt;0,AG27,AG$38),"")</f>
        <v>6.972839274433539E-3</v>
      </c>
      <c r="AH74" s="51">
        <f t="shared" si="108"/>
        <v>3.978295341034102</v>
      </c>
      <c r="AI74" s="51">
        <f t="shared" si="11"/>
        <v>88178.116933400001</v>
      </c>
      <c r="AJ74" s="51">
        <f t="shared" si="12"/>
        <v>8.7160490930419249E-3</v>
      </c>
      <c r="AK74" s="51">
        <f t="shared" ref="AK74:AR74" si="109">+IF(VALUE(AK$44)=1,IF(AK27&lt;&gt;0,AK27,AK$37),"")</f>
        <v>7.0406561155870833E-4</v>
      </c>
      <c r="AL74" s="51">
        <f t="shared" si="109"/>
        <v>1</v>
      </c>
      <c r="AM74" s="51">
        <f t="shared" si="109"/>
        <v>0</v>
      </c>
      <c r="AN74" s="51">
        <f t="shared" si="109"/>
        <v>0.35</v>
      </c>
      <c r="AO74" s="51">
        <f t="shared" si="109"/>
        <v>63040</v>
      </c>
      <c r="AP74" s="51">
        <f t="shared" si="109"/>
        <v>3</v>
      </c>
      <c r="AQ74" s="51">
        <f t="shared" si="109"/>
        <v>158.88485891706122</v>
      </c>
      <c r="AR74" s="51">
        <f t="shared" si="109"/>
        <v>0.37</v>
      </c>
    </row>
    <row r="75" spans="1:44" ht="11.25" customHeight="1" x14ac:dyDescent="0.2">
      <c r="A75" s="52" t="s">
        <v>275</v>
      </c>
      <c r="B75" s="51">
        <f t="shared" ref="B75:H75" si="110">+IF(VALUE(B$44)=1,IF(B28&lt;&gt;0,B28,B$37),"")</f>
        <v>3.5083656980068975E-2</v>
      </c>
      <c r="C75" s="51">
        <f t="shared" si="110"/>
        <v>97.58</v>
      </c>
      <c r="D75" s="51">
        <f t="shared" si="110"/>
        <v>83.32368532766381</v>
      </c>
      <c r="E75" s="51">
        <f t="shared" si="110"/>
        <v>259.41066473004878</v>
      </c>
      <c r="F75" s="51">
        <f t="shared" si="110"/>
        <v>278.7765878292052</v>
      </c>
      <c r="G75" s="51">
        <f t="shared" si="110"/>
        <v>19905.531406305003</v>
      </c>
      <c r="H75" s="51">
        <f t="shared" si="110"/>
        <v>32.960229899246237</v>
      </c>
      <c r="I75" s="51">
        <f t="shared" si="8"/>
        <v>1.46</v>
      </c>
      <c r="J75" s="51">
        <f t="shared" ref="J75:AF75" si="111">+IF(VALUE(J$44)=1,IF(J28&lt;&gt;0,J28,J$37),"")</f>
        <v>0.52625485470103461</v>
      </c>
      <c r="K75" s="51">
        <f t="shared" si="111"/>
        <v>0.50848849620047032</v>
      </c>
      <c r="L75" s="51">
        <f t="shared" si="111"/>
        <v>8.5005587104061864E-2</v>
      </c>
      <c r="M75" s="51">
        <f t="shared" si="111"/>
        <v>11.601112853599409</v>
      </c>
      <c r="N75" s="51">
        <f t="shared" si="111"/>
        <v>1.6169042094093901E-2</v>
      </c>
      <c r="O75" s="51">
        <f t="shared" si="111"/>
        <v>16640000</v>
      </c>
      <c r="P75" s="51">
        <f t="shared" si="111"/>
        <v>19864000</v>
      </c>
      <c r="Q75" s="51">
        <f t="shared" si="111"/>
        <v>38.384462988496068</v>
      </c>
      <c r="R75" s="51">
        <f t="shared" si="111"/>
        <v>1099.8842239319658</v>
      </c>
      <c r="S75" s="51">
        <f t="shared" si="111"/>
        <v>4.1047878666680697</v>
      </c>
      <c r="T75" s="51">
        <f t="shared" si="111"/>
        <v>0.10525097094020693</v>
      </c>
      <c r="U75" s="51">
        <f t="shared" si="111"/>
        <v>0.5613385116811036</v>
      </c>
      <c r="V75" s="51">
        <f t="shared" si="111"/>
        <v>1.2980953082625521</v>
      </c>
      <c r="W75" s="51">
        <f t="shared" si="111"/>
        <v>1.8524170885476419</v>
      </c>
      <c r="X75" s="51">
        <f t="shared" si="111"/>
        <v>4.069704209688001</v>
      </c>
      <c r="Y75" s="51">
        <f t="shared" si="111"/>
        <v>0.80692411054158641</v>
      </c>
      <c r="Z75" s="51">
        <f t="shared" si="111"/>
        <v>25.392532768375855</v>
      </c>
      <c r="AA75" s="51">
        <f t="shared" si="111"/>
        <v>4.3600658336487692</v>
      </c>
      <c r="AB75" s="51">
        <f t="shared" si="111"/>
        <v>0.15946020823830537</v>
      </c>
      <c r="AC75" s="51">
        <f t="shared" si="111"/>
        <v>105.9017727771872</v>
      </c>
      <c r="AD75" s="51">
        <f t="shared" si="111"/>
        <v>28.881566728884025</v>
      </c>
      <c r="AE75" s="51">
        <f t="shared" si="111"/>
        <v>3.842596209563944E-4</v>
      </c>
      <c r="AF75" s="51">
        <f t="shared" si="111"/>
        <v>4.2695513464379516E-4</v>
      </c>
      <c r="AG75" s="51">
        <f t="shared" ref="AG75:AH75" si="112">+IF(VALUE(AG$44)=1,IF(AG28&lt;&gt;0,AG28,AG$38),"")</f>
        <v>2.416063761186445E-3</v>
      </c>
      <c r="AH75" s="51">
        <f t="shared" si="112"/>
        <v>4.7552297883860826</v>
      </c>
      <c r="AI75" s="51">
        <f t="shared" si="11"/>
        <v>68746.776689014951</v>
      </c>
      <c r="AJ75" s="51">
        <f t="shared" si="12"/>
        <v>6.6906381079009248E-3</v>
      </c>
      <c r="AK75" s="51">
        <f t="shared" ref="AK75:AR75" si="113">+IF(VALUE(AK$44)=1,IF(AK28&lt;&gt;0,AK28,AK$37),"")</f>
        <v>1.4521641287124887E-4</v>
      </c>
      <c r="AL75" s="51">
        <f t="shared" si="113"/>
        <v>1</v>
      </c>
      <c r="AM75" s="51">
        <f t="shared" si="113"/>
        <v>1</v>
      </c>
      <c r="AN75" s="51">
        <f t="shared" si="113"/>
        <v>1.39</v>
      </c>
      <c r="AO75" s="51">
        <f t="shared" si="113"/>
        <v>330190</v>
      </c>
      <c r="AP75" s="51">
        <f t="shared" si="113"/>
        <v>4</v>
      </c>
      <c r="AQ75" s="51">
        <f t="shared" si="113"/>
        <v>786.64620000469461</v>
      </c>
      <c r="AR75" s="51">
        <f t="shared" si="113"/>
        <v>0.54</v>
      </c>
    </row>
    <row r="76" spans="1:44" ht="11.25" customHeight="1" x14ac:dyDescent="0.2">
      <c r="A76" s="50" t="s">
        <v>276</v>
      </c>
      <c r="B76" s="51">
        <f t="shared" ref="B76:H76" si="114">+IF(VALUE(B$44)=1,IF(B29&lt;&gt;0,B29,B$37),"")</f>
        <v>4.1748912023352673E-2</v>
      </c>
      <c r="C76" s="51">
        <f t="shared" si="114"/>
        <v>87.72</v>
      </c>
      <c r="D76" s="51">
        <f t="shared" si="114"/>
        <v>548.45545725078409</v>
      </c>
      <c r="E76" s="51">
        <f t="shared" si="114"/>
        <v>120.06694855532065</v>
      </c>
      <c r="F76" s="51">
        <f t="shared" si="114"/>
        <v>4447.7857648778336</v>
      </c>
      <c r="G76" s="51">
        <f t="shared" si="114"/>
        <v>8452.5334353120088</v>
      </c>
      <c r="H76" s="51">
        <f t="shared" si="114"/>
        <v>0.21505882364847548</v>
      </c>
      <c r="I76" s="51">
        <f t="shared" si="8"/>
        <v>2.31</v>
      </c>
      <c r="J76" s="51">
        <f t="shared" ref="J76:AF76" si="115">+IF(VALUE(J$44)=1,IF(J29&lt;&gt;0,J29,J$37),"")</f>
        <v>4.1748912023352673E-2</v>
      </c>
      <c r="K76" s="51">
        <f t="shared" si="115"/>
        <v>2.7576271742242566</v>
      </c>
      <c r="L76" s="51">
        <f t="shared" si="115"/>
        <v>4.4720464145044403</v>
      </c>
      <c r="M76" s="51">
        <f t="shared" si="115"/>
        <v>16.31004746016319</v>
      </c>
      <c r="N76" s="51">
        <f t="shared" si="115"/>
        <v>6.4695065670950305E-2</v>
      </c>
      <c r="O76" s="51">
        <f t="shared" si="115"/>
        <v>365672005</v>
      </c>
      <c r="P76" s="51">
        <f t="shared" si="115"/>
        <v>318246392</v>
      </c>
      <c r="Q76" s="51">
        <f t="shared" si="115"/>
        <v>42.30939534215738</v>
      </c>
      <c r="R76" s="51">
        <f t="shared" si="115"/>
        <v>2467.096429967035</v>
      </c>
      <c r="S76" s="51">
        <f t="shared" si="115"/>
        <v>5.352210521393812</v>
      </c>
      <c r="T76" s="51">
        <f t="shared" si="115"/>
        <v>4.1748912023352673E-2</v>
      </c>
      <c r="U76" s="51">
        <f t="shared" si="115"/>
        <v>1.3777140967706383</v>
      </c>
      <c r="V76" s="51">
        <f t="shared" si="115"/>
        <v>0</v>
      </c>
      <c r="W76" s="51">
        <f t="shared" si="115"/>
        <v>2.4965849389964898</v>
      </c>
      <c r="X76" s="51">
        <f t="shared" si="115"/>
        <v>4.3001379384053253</v>
      </c>
      <c r="Y76" s="51">
        <f t="shared" si="115"/>
        <v>0.58448476832693741</v>
      </c>
      <c r="Z76" s="51">
        <f t="shared" si="115"/>
        <v>12.554077493447908</v>
      </c>
      <c r="AA76" s="51">
        <f t="shared" si="115"/>
        <v>4.5747498312570736</v>
      </c>
      <c r="AB76" s="51">
        <f t="shared" si="115"/>
        <v>0.61460312387402793</v>
      </c>
      <c r="AC76" s="51">
        <f t="shared" si="115"/>
        <v>160.75418574591947</v>
      </c>
      <c r="AD76" s="51">
        <f t="shared" si="115"/>
        <v>49.55104252661404</v>
      </c>
      <c r="AE76" s="51">
        <f t="shared" si="115"/>
        <v>2.2654743743451395E-3</v>
      </c>
      <c r="AF76" s="51">
        <f t="shared" si="115"/>
        <v>4.0434416044343941E-3</v>
      </c>
      <c r="AG76" s="51">
        <f t="shared" ref="AG76:AH76" si="116">+IF(VALUE(AG$44)=1,IF(AG29&lt;&gt;0,AG29,AG$38),"")</f>
        <v>5.3912554725791921E-3</v>
      </c>
      <c r="AH76" s="51">
        <f t="shared" si="116"/>
        <v>47.518458344619589</v>
      </c>
      <c r="AI76" s="51">
        <f t="shared" si="11"/>
        <v>17868.534345994944</v>
      </c>
      <c r="AJ76" s="51">
        <f t="shared" si="12"/>
        <v>2.4260649626606366E-2</v>
      </c>
      <c r="AK76" s="51">
        <f t="shared" ref="AK76:AR76" si="117">+IF(VALUE(AK$44)=1,IF(AK29&lt;&gt;0,AK29,AK$37),"")</f>
        <v>2.3949149880554718E-3</v>
      </c>
      <c r="AL76" s="51">
        <f t="shared" si="117"/>
        <v>1</v>
      </c>
      <c r="AM76" s="51">
        <f t="shared" si="117"/>
        <v>1</v>
      </c>
      <c r="AN76" s="51">
        <f t="shared" si="117"/>
        <v>0.35</v>
      </c>
      <c r="AO76" s="51">
        <f t="shared" si="117"/>
        <v>1305</v>
      </c>
      <c r="AP76" s="51">
        <f t="shared" si="117"/>
        <v>4</v>
      </c>
      <c r="AQ76" s="51">
        <f t="shared" si="117"/>
        <v>1349.3813756734505</v>
      </c>
      <c r="AR76" s="51">
        <f t="shared" si="117"/>
        <v>0.15</v>
      </c>
    </row>
    <row r="77" spans="1:44" ht="11.25" customHeight="1" x14ac:dyDescent="0.2">
      <c r="A77" s="52" t="s">
        <v>277</v>
      </c>
      <c r="B77" s="51">
        <f t="shared" ref="B77:H77" si="118">+IF(VALUE(B$44)=1,IF(B30&lt;&gt;0,B30,B$37),"")</f>
        <v>1.9164768715738186E-2</v>
      </c>
      <c r="C77" s="51">
        <f t="shared" si="118"/>
        <v>97.509999999999991</v>
      </c>
      <c r="D77" s="51">
        <f t="shared" si="118"/>
        <v>71.883122807404945</v>
      </c>
      <c r="E77" s="51">
        <f t="shared" si="118"/>
        <v>220.71227632407025</v>
      </c>
      <c r="F77" s="51">
        <f t="shared" si="118"/>
        <v>2243.0102473543106</v>
      </c>
      <c r="G77" s="51">
        <f t="shared" si="118"/>
        <v>1062.4600608962978</v>
      </c>
      <c r="H77" s="51">
        <f t="shared" si="118"/>
        <v>20.210805828970546</v>
      </c>
      <c r="I77" s="51">
        <f t="shared" si="8"/>
        <v>3.12</v>
      </c>
      <c r="J77" s="51">
        <f t="shared" ref="J77:AF77" si="119">+IF(VALUE(J$44)=1,IF(J30&lt;&gt;0,J30,J$37),"")</f>
        <v>2.9055425548668131E-2</v>
      </c>
      <c r="K77" s="51">
        <f t="shared" si="119"/>
        <v>0.69034870946349325</v>
      </c>
      <c r="L77" s="51">
        <f t="shared" si="119"/>
        <v>8.5005587104061864E-2</v>
      </c>
      <c r="M77" s="51">
        <f t="shared" si="119"/>
        <v>2.2082123416987778</v>
      </c>
      <c r="N77" s="51">
        <f t="shared" si="119"/>
        <v>2.2430102473543104E-2</v>
      </c>
      <c r="O77" s="51">
        <f t="shared" si="119"/>
        <v>3262151</v>
      </c>
      <c r="P77" s="51">
        <f t="shared" si="119"/>
        <v>19864000</v>
      </c>
      <c r="Q77" s="51">
        <f t="shared" si="119"/>
        <v>26.618709160420234</v>
      </c>
      <c r="R77" s="51">
        <f t="shared" si="119"/>
        <v>1358.0311230096308</v>
      </c>
      <c r="S77" s="51">
        <f t="shared" si="119"/>
        <v>1.6213210672060006</v>
      </c>
      <c r="T77" s="51">
        <f t="shared" si="119"/>
        <v>1.7723809584687558</v>
      </c>
      <c r="U77" s="51">
        <f t="shared" si="119"/>
        <v>0.20338797884067691</v>
      </c>
      <c r="V77" s="51">
        <f t="shared" si="119"/>
        <v>0</v>
      </c>
      <c r="W77" s="51">
        <f t="shared" si="119"/>
        <v>1.133161596398057</v>
      </c>
      <c r="X77" s="51">
        <f t="shared" si="119"/>
        <v>2.1210460650527736</v>
      </c>
      <c r="Y77" s="51">
        <f t="shared" si="119"/>
        <v>0.66827478761936698</v>
      </c>
      <c r="Z77" s="51">
        <f t="shared" si="119"/>
        <v>3.5447038609022616</v>
      </c>
      <c r="AA77" s="51">
        <f t="shared" si="119"/>
        <v>1.0315354904221656</v>
      </c>
      <c r="AB77" s="51">
        <f t="shared" si="119"/>
        <v>0.50841565606697703</v>
      </c>
      <c r="AC77" s="51">
        <f t="shared" si="119"/>
        <v>2480.6092806515853</v>
      </c>
      <c r="AD77" s="51">
        <f t="shared" si="119"/>
        <v>81.129456345780667</v>
      </c>
      <c r="AE77" s="51">
        <f t="shared" si="119"/>
        <v>7.8101686969253158E-4</v>
      </c>
      <c r="AF77" s="51">
        <f t="shared" si="119"/>
        <v>6.0157362994535315E-4</v>
      </c>
      <c r="AG77" s="51">
        <f t="shared" ref="AG77:AH77" si="120">+IF(VALUE(AG$44)=1,IF(AG30&lt;&gt;0,AG30,AG$38),"")</f>
        <v>3.3229781442286077E-3</v>
      </c>
      <c r="AH77" s="51">
        <f t="shared" si="120"/>
        <v>1.3379182290427236</v>
      </c>
      <c r="AI77" s="51">
        <f t="shared" si="11"/>
        <v>73587.630291792011</v>
      </c>
      <c r="AJ77" s="51">
        <f t="shared" si="12"/>
        <v>1.1215051236771552E-2</v>
      </c>
      <c r="AK77" s="51">
        <f t="shared" ref="AK77:AR77" si="121">+IF(VALUE(AK$44)=1,IF(AK30&lt;&gt;0,AK30,AK$37),"")</f>
        <v>5.4273229975504217E-4</v>
      </c>
      <c r="AL77" s="51">
        <f t="shared" si="121"/>
        <v>1</v>
      </c>
      <c r="AM77" s="51">
        <f t="shared" si="121"/>
        <v>1</v>
      </c>
      <c r="AN77" s="51">
        <f t="shared" si="121"/>
        <v>0.35</v>
      </c>
      <c r="AO77" s="51">
        <f t="shared" si="121"/>
        <v>1305</v>
      </c>
      <c r="AP77" s="51">
        <f t="shared" si="121"/>
        <v>4</v>
      </c>
      <c r="AQ77" s="51">
        <f t="shared" si="121"/>
        <v>1098.6974478119741</v>
      </c>
      <c r="AR77" s="51">
        <f t="shared" si="121"/>
        <v>0.28000000000000003</v>
      </c>
    </row>
    <row r="78" spans="1:44" ht="11.25" customHeight="1" x14ac:dyDescent="0.2">
      <c r="A78" s="50" t="s">
        <v>278</v>
      </c>
      <c r="B78" s="51">
        <f t="shared" ref="B78:H78" si="122">+IF(VALUE(B$44)=1,IF(B31&lt;&gt;0,B31,B$37),"")</f>
        <v>0.1571280758802904</v>
      </c>
      <c r="C78" s="51">
        <f t="shared" si="122"/>
        <v>97.78</v>
      </c>
      <c r="D78" s="51">
        <f t="shared" si="122"/>
        <v>51.930829078435984</v>
      </c>
      <c r="E78" s="51">
        <f t="shared" si="122"/>
        <v>114.13861995982235</v>
      </c>
      <c r="F78" s="51">
        <f t="shared" si="122"/>
        <v>7505.2095535813796</v>
      </c>
      <c r="G78" s="51">
        <f t="shared" si="122"/>
        <v>4635.278238468567</v>
      </c>
      <c r="H78" s="51">
        <f t="shared" si="122"/>
        <v>135.79475853676936</v>
      </c>
      <c r="I78" s="51">
        <f t="shared" si="8"/>
        <v>0.22</v>
      </c>
      <c r="J78" s="51">
        <f t="shared" ref="J78:AF78" si="123">+IF(VALUE(J$44)=1,IF(J31&lt;&gt;0,J31,J$37),"")</f>
        <v>0</v>
      </c>
      <c r="K78" s="51">
        <f t="shared" si="123"/>
        <v>33.778446464151934</v>
      </c>
      <c r="L78" s="51">
        <f t="shared" si="123"/>
        <v>2.0764413098241818</v>
      </c>
      <c r="M78" s="51">
        <f t="shared" si="123"/>
        <v>10.488299065009384</v>
      </c>
      <c r="N78" s="51">
        <f t="shared" si="123"/>
        <v>0.2001389214288368</v>
      </c>
      <c r="O78" s="51">
        <f t="shared" si="123"/>
        <v>182680747.09999999</v>
      </c>
      <c r="P78" s="51">
        <f t="shared" si="123"/>
        <v>19864000</v>
      </c>
      <c r="Q78" s="51">
        <f t="shared" si="123"/>
        <v>55.189943488887508</v>
      </c>
      <c r="R78" s="51">
        <f t="shared" si="123"/>
        <v>577.60280693594757</v>
      </c>
      <c r="S78" s="51">
        <f t="shared" si="123"/>
        <v>1.6213210672060006</v>
      </c>
      <c r="T78" s="51">
        <f t="shared" si="123"/>
        <v>0.1571280758802904</v>
      </c>
      <c r="U78" s="51">
        <f t="shared" si="123"/>
        <v>7.8564037940145201E-2</v>
      </c>
      <c r="V78" s="51">
        <f t="shared" si="123"/>
        <v>7.8564037940145201E-2</v>
      </c>
      <c r="W78" s="51">
        <f t="shared" si="123"/>
        <v>1.0370453008099165</v>
      </c>
      <c r="X78" s="51">
        <f t="shared" si="123"/>
        <v>9.2705564769371342</v>
      </c>
      <c r="Y78" s="51">
        <f t="shared" si="123"/>
        <v>0.3142561517605808</v>
      </c>
      <c r="Z78" s="51">
        <f t="shared" si="123"/>
        <v>57.369821827576068</v>
      </c>
      <c r="AA78" s="51">
        <f t="shared" si="123"/>
        <v>41.768992902198235</v>
      </c>
      <c r="AB78" s="51">
        <f t="shared" si="123"/>
        <v>11.332866425907884</v>
      </c>
      <c r="AC78" s="51">
        <f t="shared" si="123"/>
        <v>28.226487551135364</v>
      </c>
      <c r="AD78" s="51">
        <f t="shared" si="123"/>
        <v>95.377453875171099</v>
      </c>
      <c r="AE78" s="51">
        <f t="shared" si="123"/>
        <v>1.1037072883215062E-2</v>
      </c>
      <c r="AF78" s="51">
        <f t="shared" si="123"/>
        <v>2.50173651786046E-2</v>
      </c>
      <c r="AG78" s="51">
        <f t="shared" ref="AG78:AH78" si="124">+IF(VALUE(AG$44)=1,IF(AG31&lt;&gt;0,AG31,AG$38),"")</f>
        <v>1.0439282626814615E-2</v>
      </c>
      <c r="AH78" s="51">
        <f t="shared" si="124"/>
        <v>55.719926594047095</v>
      </c>
      <c r="AI78" s="51">
        <f t="shared" si="11"/>
        <v>4133.7254202586801</v>
      </c>
      <c r="AJ78" s="51">
        <f t="shared" si="12"/>
        <v>2.50173651786046E-2</v>
      </c>
      <c r="AK78" s="51">
        <f t="shared" ref="AK78:AR78" si="125">+IF(VALUE(AK$44)=1,IF(AK31&lt;&gt;0,AK31,AK$37),"")</f>
        <v>7.6202371971444693E-3</v>
      </c>
      <c r="AL78" s="51">
        <f t="shared" si="125"/>
        <v>1</v>
      </c>
      <c r="AM78" s="51">
        <f t="shared" si="125"/>
        <v>0</v>
      </c>
      <c r="AN78" s="51">
        <f t="shared" si="125"/>
        <v>0.35</v>
      </c>
      <c r="AO78" s="51">
        <f t="shared" si="125"/>
        <v>1305</v>
      </c>
      <c r="AP78" s="51">
        <f t="shared" si="125"/>
        <v>3</v>
      </c>
      <c r="AQ78" s="51">
        <f t="shared" si="125"/>
        <v>862.44864716721497</v>
      </c>
      <c r="AR78" s="51">
        <f t="shared" si="125"/>
        <v>0.05</v>
      </c>
    </row>
    <row r="79" spans="1:44" ht="11.25" customHeight="1" x14ac:dyDescent="0.2">
      <c r="A79" s="52" t="s">
        <v>279</v>
      </c>
      <c r="B79" s="51">
        <f t="shared" ref="B79:H79" si="126">+IF(VALUE(B$44)=1,IF(B32&lt;&gt;0,B32,B$37),"")</f>
        <v>3.6979946391404381E-2</v>
      </c>
      <c r="C79" s="51">
        <f t="shared" si="126"/>
        <v>86.1</v>
      </c>
      <c r="D79" s="51">
        <f t="shared" si="126"/>
        <v>77.966053641877565</v>
      </c>
      <c r="E79" s="51">
        <f t="shared" si="126"/>
        <v>86.469469048093046</v>
      </c>
      <c r="F79" s="51">
        <f t="shared" si="126"/>
        <v>417.69082717110575</v>
      </c>
      <c r="G79" s="51">
        <f t="shared" si="126"/>
        <v>3056.7808586866818</v>
      </c>
      <c r="H79" s="51">
        <f t="shared" si="126"/>
        <v>7.2227933216081945</v>
      </c>
      <c r="I79" s="51">
        <f t="shared" si="8"/>
        <v>0.83</v>
      </c>
      <c r="J79" s="51">
        <f t="shared" ref="J79:AF79" si="127">+IF(VALUE(J$44)=1,IF(J32&lt;&gt;0,J32,J$37),"")</f>
        <v>9.8613190377078344E-2</v>
      </c>
      <c r="K79" s="51">
        <f t="shared" si="127"/>
        <v>2.2468564205463841</v>
      </c>
      <c r="L79" s="51">
        <f t="shared" si="127"/>
        <v>0.10024579852106538</v>
      </c>
      <c r="M79" s="51">
        <f t="shared" si="127"/>
        <v>28.606084064046801</v>
      </c>
      <c r="N79" s="51">
        <f t="shared" si="127"/>
        <v>2.5061449630266346E-2</v>
      </c>
      <c r="O79" s="51">
        <f t="shared" si="127"/>
        <v>1701073153</v>
      </c>
      <c r="P79" s="51">
        <f t="shared" si="127"/>
        <v>1160678415</v>
      </c>
      <c r="Q79" s="51">
        <f t="shared" si="127"/>
        <v>5.8669263069791633</v>
      </c>
      <c r="R79" s="51">
        <f t="shared" si="127"/>
        <v>563.14701809120606</v>
      </c>
      <c r="S79" s="51">
        <f t="shared" si="127"/>
        <v>2.5738042688417448</v>
      </c>
      <c r="T79" s="51">
        <f t="shared" si="127"/>
        <v>3.57472815116909</v>
      </c>
      <c r="U79" s="51">
        <f t="shared" si="127"/>
        <v>0.40677941030544817</v>
      </c>
      <c r="V79" s="51">
        <f t="shared" si="127"/>
        <v>0.23420632714556108</v>
      </c>
      <c r="W79" s="51">
        <f t="shared" si="127"/>
        <v>1.188288944043794</v>
      </c>
      <c r="X79" s="51">
        <f t="shared" si="127"/>
        <v>2.4036965154412848</v>
      </c>
      <c r="Y79" s="51">
        <f t="shared" si="127"/>
        <v>1.4052379628733664</v>
      </c>
      <c r="Z79" s="51">
        <f t="shared" si="127"/>
        <v>6.3639374427789672</v>
      </c>
      <c r="AA79" s="51">
        <f t="shared" si="127"/>
        <v>1.4318441555425505</v>
      </c>
      <c r="AB79" s="51">
        <f t="shared" si="127"/>
        <v>2.401722256233858</v>
      </c>
      <c r="AC79" s="51">
        <f t="shared" si="127"/>
        <v>392.0684178314836</v>
      </c>
      <c r="AD79" s="51">
        <f t="shared" si="127"/>
        <v>59.810611460525735</v>
      </c>
      <c r="AE79" s="51">
        <f t="shared" si="127"/>
        <v>9.6904271903696521E-4</v>
      </c>
      <c r="AF79" s="51">
        <f t="shared" si="127"/>
        <v>1.1724654795587052E-3</v>
      </c>
      <c r="AG79" s="51">
        <f t="shared" ref="AG79:AH79" si="128">+IF(VALUE(AG$44)=1,IF(AG32&lt;&gt;0,AG32,AG$38),"")</f>
        <v>8.3538165434221146E-3</v>
      </c>
      <c r="AH79" s="51">
        <f t="shared" si="128"/>
        <v>5.2280458023239076</v>
      </c>
      <c r="AI79" s="51">
        <f t="shared" si="11"/>
        <v>13943.522993206167</v>
      </c>
      <c r="AJ79" s="51">
        <f t="shared" si="12"/>
        <v>6.9615137861850959E-2</v>
      </c>
      <c r="AK79" s="51">
        <f t="shared" ref="AK79:AR79" si="129">+IF(VALUE(AK$44)=1,IF(AK32&lt;&gt;0,AK32,AK$37),"")</f>
        <v>8.0279577039028425E-4</v>
      </c>
      <c r="AL79" s="51">
        <f t="shared" si="129"/>
        <v>3</v>
      </c>
      <c r="AM79" s="51">
        <f t="shared" si="129"/>
        <v>1</v>
      </c>
      <c r="AN79" s="51">
        <f t="shared" si="129"/>
        <v>0.35</v>
      </c>
      <c r="AO79" s="51">
        <f t="shared" si="129"/>
        <v>1305</v>
      </c>
      <c r="AP79" s="51">
        <f t="shared" si="129"/>
        <v>4</v>
      </c>
      <c r="AQ79" s="51">
        <f t="shared" si="129"/>
        <v>308.95755104192347</v>
      </c>
      <c r="AR79" s="51">
        <f t="shared" si="129"/>
        <v>0.06</v>
      </c>
    </row>
    <row r="80" spans="1:44" ht="11.25" customHeight="1" x14ac:dyDescent="0.2">
      <c r="A80" s="50" t="s">
        <v>280</v>
      </c>
      <c r="B80" s="51">
        <f t="shared" ref="B80:H80" si="130">+IF(VALUE(B$44)=1,IF(B33&lt;&gt;0,B33,B$37),"")</f>
        <v>4.7683192866594344E-2</v>
      </c>
      <c r="C80" s="51">
        <f t="shared" si="130"/>
        <v>98.694999999999993</v>
      </c>
      <c r="D80" s="51">
        <f t="shared" si="130"/>
        <v>478.69157318774069</v>
      </c>
      <c r="E80" s="51">
        <f t="shared" si="130"/>
        <v>22.110219700311131</v>
      </c>
      <c r="F80" s="51">
        <f t="shared" si="130"/>
        <v>253.01038076291229</v>
      </c>
      <c r="G80" s="51">
        <f t="shared" si="130"/>
        <v>30716.479708814637</v>
      </c>
      <c r="H80" s="51">
        <f t="shared" si="130"/>
        <v>0.21505882364847548</v>
      </c>
      <c r="I80" s="51">
        <f t="shared" si="8"/>
        <v>10.89</v>
      </c>
      <c r="J80" s="51">
        <f t="shared" ref="J80:AF80" si="131">+IF(VALUE(J$44)=1,IF(J33&lt;&gt;0,J33,J$37),"")</f>
        <v>0</v>
      </c>
      <c r="K80" s="51">
        <f t="shared" si="131"/>
        <v>1.6926394473038835</v>
      </c>
      <c r="L80" s="51">
        <f t="shared" si="131"/>
        <v>2.9728719739642195</v>
      </c>
      <c r="M80" s="51">
        <f t="shared" si="131"/>
        <v>3.9804041118086976E-2</v>
      </c>
      <c r="N80" s="51">
        <f t="shared" si="131"/>
        <v>1.2650519038145616E-2</v>
      </c>
      <c r="O80" s="51">
        <f t="shared" si="131"/>
        <v>3262151</v>
      </c>
      <c r="P80" s="51">
        <f t="shared" si="131"/>
        <v>19864000</v>
      </c>
      <c r="Q80" s="51">
        <f t="shared" si="131"/>
        <v>52.143277027429754</v>
      </c>
      <c r="R80" s="51">
        <f t="shared" si="131"/>
        <v>1484.4412125835947</v>
      </c>
      <c r="S80" s="51">
        <f t="shared" si="131"/>
        <v>1.6213210672060006</v>
      </c>
      <c r="T80" s="51">
        <f t="shared" si="131"/>
        <v>0.52451512153253788</v>
      </c>
      <c r="U80" s="51">
        <f t="shared" si="131"/>
        <v>0.38146554293275475</v>
      </c>
      <c r="V80" s="51">
        <f t="shared" si="131"/>
        <v>0.42914873579934909</v>
      </c>
      <c r="W80" s="51">
        <f t="shared" si="131"/>
        <v>4.3391705508600857</v>
      </c>
      <c r="X80" s="51">
        <f t="shared" si="131"/>
        <v>20.313040161169191</v>
      </c>
      <c r="Y80" s="51">
        <f t="shared" si="131"/>
        <v>0.19073277146637738</v>
      </c>
      <c r="Z80" s="51">
        <f t="shared" si="131"/>
        <v>17.96070090959762</v>
      </c>
      <c r="AA80" s="51">
        <f t="shared" si="131"/>
        <v>3.2334726661500195</v>
      </c>
      <c r="AB80" s="51">
        <f t="shared" si="131"/>
        <v>1.7002297587267707</v>
      </c>
      <c r="AC80" s="51">
        <f t="shared" si="131"/>
        <v>148.97946046467271</v>
      </c>
      <c r="AD80" s="51">
        <f t="shared" si="131"/>
        <v>94.469268979636965</v>
      </c>
      <c r="AE80" s="51">
        <f t="shared" si="131"/>
        <v>2.530103807629123E-3</v>
      </c>
      <c r="AF80" s="51">
        <f t="shared" si="131"/>
        <v>1.9830543362563623E-3</v>
      </c>
      <c r="AG80" s="51">
        <f t="shared" ref="AG80:AH80" si="132">+IF(VALUE(AG$44)=1,IF(AG33&lt;&gt;0,AG33,AG$38),"")</f>
        <v>5.060207615258246E-3</v>
      </c>
      <c r="AH80" s="51">
        <f t="shared" si="132"/>
        <v>3.4866938888969008</v>
      </c>
      <c r="AI80" s="51">
        <f t="shared" si="11"/>
        <v>45889.351150953065</v>
      </c>
      <c r="AJ80" s="51">
        <f t="shared" si="12"/>
        <v>2.0240830461032984E-2</v>
      </c>
      <c r="AK80" s="51">
        <f t="shared" ref="AK80:AR80" si="133">+IF(VALUE(AK$44)=1,IF(AK33&lt;&gt;0,AK33,AK$37),"")</f>
        <v>1.3897551820953662E-3</v>
      </c>
      <c r="AL80" s="51">
        <f t="shared" si="133"/>
        <v>1</v>
      </c>
      <c r="AM80" s="51">
        <f t="shared" si="133"/>
        <v>1</v>
      </c>
      <c r="AN80" s="51">
        <f t="shared" si="133"/>
        <v>0.35</v>
      </c>
      <c r="AO80" s="51">
        <f t="shared" si="133"/>
        <v>1305</v>
      </c>
      <c r="AP80" s="51">
        <f t="shared" si="133"/>
        <v>4</v>
      </c>
      <c r="AQ80" s="51">
        <f t="shared" si="133"/>
        <v>251.50749910118063</v>
      </c>
      <c r="AR80" s="51">
        <f t="shared" si="133"/>
        <v>0.39</v>
      </c>
    </row>
    <row r="81" spans="1:44" ht="11.25" customHeight="1" x14ac:dyDescent="0.2">
      <c r="A81" s="52" t="s">
        <v>281</v>
      </c>
      <c r="B81" s="51">
        <f t="shared" ref="B81:H81" si="134">+IF(VALUE(B$44)=1,IF(B34&lt;&gt;0,B34,B$37),"")</f>
        <v>6.3322840738622946E-2</v>
      </c>
      <c r="C81" s="51">
        <f t="shared" si="134"/>
        <v>96.699999999999989</v>
      </c>
      <c r="D81" s="51">
        <f t="shared" si="134"/>
        <v>158.87700741320498</v>
      </c>
      <c r="E81" s="51">
        <f t="shared" si="134"/>
        <v>129.65794901118218</v>
      </c>
      <c r="F81" s="51">
        <f t="shared" si="134"/>
        <v>531.38200649925363</v>
      </c>
      <c r="G81" s="51">
        <f t="shared" si="134"/>
        <v>48244.469224782784</v>
      </c>
      <c r="H81" s="51">
        <f t="shared" si="134"/>
        <v>37.944022970687655</v>
      </c>
      <c r="I81" s="51">
        <f t="shared" si="8"/>
        <v>0.96</v>
      </c>
      <c r="J81" s="51">
        <f t="shared" ref="J81:AF81" si="135">+IF(VALUE(J$44)=1,IF(J34&lt;&gt;0,J34,J$37),"")</f>
        <v>0</v>
      </c>
      <c r="K81" s="51">
        <f t="shared" si="135"/>
        <v>3.3490350959615456</v>
      </c>
      <c r="L81" s="51">
        <f t="shared" si="135"/>
        <v>2.6569100324962678</v>
      </c>
      <c r="M81" s="51">
        <f t="shared" si="135"/>
        <v>3.9804041118086976E-2</v>
      </c>
      <c r="N81" s="51">
        <f t="shared" si="135"/>
        <v>1.1956095146233206E-2</v>
      </c>
      <c r="O81" s="51">
        <f t="shared" si="135"/>
        <v>3262151</v>
      </c>
      <c r="P81" s="51">
        <f t="shared" si="135"/>
        <v>19864000</v>
      </c>
      <c r="Q81" s="51">
        <f t="shared" si="135"/>
        <v>28.143387607340131</v>
      </c>
      <c r="R81" s="51">
        <f t="shared" si="135"/>
        <v>1101.5850340265285</v>
      </c>
      <c r="S81" s="51">
        <f t="shared" si="135"/>
        <v>1.6213210672060006</v>
      </c>
      <c r="T81" s="51">
        <f t="shared" si="135"/>
        <v>0.44325988517036063</v>
      </c>
      <c r="U81" s="51">
        <f t="shared" si="135"/>
        <v>0.75987408886347529</v>
      </c>
      <c r="V81" s="51">
        <f t="shared" si="135"/>
        <v>0.44325988517036063</v>
      </c>
      <c r="W81" s="51">
        <f t="shared" si="135"/>
        <v>2.9381798102721044</v>
      </c>
      <c r="X81" s="51">
        <f t="shared" si="135"/>
        <v>2.279622266590426</v>
      </c>
      <c r="Y81" s="51">
        <f t="shared" si="135"/>
        <v>0.37993704443173765</v>
      </c>
      <c r="Z81" s="51">
        <f t="shared" si="135"/>
        <v>13.335031453098768</v>
      </c>
      <c r="AA81" s="51">
        <f t="shared" si="135"/>
        <v>2.4945728295107461</v>
      </c>
      <c r="AB81" s="51">
        <f t="shared" si="135"/>
        <v>0.25639181813588985</v>
      </c>
      <c r="AC81" s="51">
        <f t="shared" si="135"/>
        <v>0.63829423464531931</v>
      </c>
      <c r="AD81" s="51">
        <f t="shared" si="135"/>
        <v>34.560541036154795</v>
      </c>
      <c r="AE81" s="51">
        <f t="shared" si="135"/>
        <v>6.64227508124067E-4</v>
      </c>
      <c r="AF81" s="51">
        <f t="shared" si="135"/>
        <v>1.1711379743608978E-3</v>
      </c>
      <c r="AG81" s="51">
        <f t="shared" ref="AG81:AH81" si="136">+IF(VALUE(AG$44)=1,IF(AG34&lt;&gt;0,AG34,AG$38),"")</f>
        <v>1.328455016248134E-3</v>
      </c>
      <c r="AH81" s="51">
        <f t="shared" si="136"/>
        <v>6.9590540362318132</v>
      </c>
      <c r="AI81" s="51">
        <f t="shared" si="11"/>
        <v>15894.033025394358</v>
      </c>
      <c r="AJ81" s="51">
        <f t="shared" si="12"/>
        <v>6.64227508124067E-3</v>
      </c>
      <c r="AK81" s="51">
        <f t="shared" ref="AK81:AR81" si="137">+IF(VALUE(AK$44)=1,IF(AK34&lt;&gt;0,AK34,AK$37),"")</f>
        <v>3.5574865328204844E-4</v>
      </c>
      <c r="AL81" s="51">
        <f t="shared" si="137"/>
        <v>1</v>
      </c>
      <c r="AM81" s="51">
        <f t="shared" si="137"/>
        <v>0</v>
      </c>
      <c r="AN81" s="51">
        <f t="shared" si="137"/>
        <v>0.35</v>
      </c>
      <c r="AO81" s="51">
        <f t="shared" si="137"/>
        <v>1305</v>
      </c>
      <c r="AP81" s="51">
        <f t="shared" si="137"/>
        <v>2</v>
      </c>
      <c r="AQ81" s="51">
        <f t="shared" si="137"/>
        <v>697.38840223965292</v>
      </c>
      <c r="AR81" s="51">
        <f t="shared" si="137"/>
        <v>0.43</v>
      </c>
    </row>
    <row r="82" spans="1:44" ht="11.25" customHeight="1" x14ac:dyDescent="0.2">
      <c r="A82" s="54"/>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row>
    <row r="83" spans="1:44" ht="11.25" customHeight="1" x14ac:dyDescent="0.2">
      <c r="A83" s="54"/>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row>
    <row r="84" spans="1:44" ht="11.25" customHeight="1" x14ac:dyDescent="0.2">
      <c r="A84" s="127" t="s">
        <v>25</v>
      </c>
      <c r="B84" s="90"/>
      <c r="C84" s="90"/>
      <c r="D84" s="128"/>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row>
    <row r="85" spans="1:44" ht="11.25" customHeight="1" x14ac:dyDescent="0.2">
      <c r="A85" s="54"/>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row>
    <row r="86" spans="1:44" ht="11.25" customHeight="1" x14ac:dyDescent="0.2">
      <c r="A86" s="50" t="s">
        <v>250</v>
      </c>
      <c r="B86" s="51">
        <f t="shared" ref="B86:AR86" si="138">+IF(VALUE(B$44)=1,IF(VALUE(B$45)=1,(B50-B$37)/(B$38-B$37),1-((B50-B$37)/(B$38-B$37))),"")</f>
        <v>0.75203622513397306</v>
      </c>
      <c r="C86" s="51">
        <f t="shared" si="138"/>
        <v>1</v>
      </c>
      <c r="D86" s="51">
        <f t="shared" si="138"/>
        <v>4.3628344217670804E-2</v>
      </c>
      <c r="E86" s="51">
        <f t="shared" si="138"/>
        <v>1</v>
      </c>
      <c r="F86" s="51">
        <f t="shared" si="138"/>
        <v>5.4737779550236218E-2</v>
      </c>
      <c r="G86" s="51">
        <f t="shared" si="138"/>
        <v>5.91133430974322E-2</v>
      </c>
      <c r="H86" s="51">
        <f t="shared" si="138"/>
        <v>0.25267787516986412</v>
      </c>
      <c r="I86" s="51">
        <f t="shared" si="138"/>
        <v>0.96822429906542051</v>
      </c>
      <c r="J86" s="51">
        <f t="shared" si="138"/>
        <v>0.18185961163393949</v>
      </c>
      <c r="K86" s="51">
        <f t="shared" si="138"/>
        <v>0.55209097256433504</v>
      </c>
      <c r="L86" s="51">
        <f t="shared" si="138"/>
        <v>0.18195232092711772</v>
      </c>
      <c r="M86" s="51">
        <f t="shared" si="138"/>
        <v>0</v>
      </c>
      <c r="N86" s="51">
        <f t="shared" si="138"/>
        <v>5.650538781035086E-2</v>
      </c>
      <c r="O86" s="51">
        <f t="shared" si="138"/>
        <v>0</v>
      </c>
      <c r="P86" s="51">
        <f t="shared" si="138"/>
        <v>0</v>
      </c>
      <c r="Q86" s="51">
        <f t="shared" si="138"/>
        <v>0.86665492715619219</v>
      </c>
      <c r="R86" s="51">
        <f t="shared" si="138"/>
        <v>0.56528776606273934</v>
      </c>
      <c r="S86" s="51">
        <f t="shared" si="138"/>
        <v>0.24576929157345828</v>
      </c>
      <c r="T86" s="51">
        <f t="shared" si="138"/>
        <v>8.0267840538759003E-2</v>
      </c>
      <c r="U86" s="51">
        <f t="shared" si="138"/>
        <v>0.21058189366142996</v>
      </c>
      <c r="V86" s="51">
        <f t="shared" si="138"/>
        <v>0</v>
      </c>
      <c r="W86" s="51">
        <f t="shared" si="138"/>
        <v>4.2650507263412914E-2</v>
      </c>
      <c r="X86" s="51">
        <f t="shared" si="138"/>
        <v>2.268192297914965E-2</v>
      </c>
      <c r="Y86" s="51">
        <f t="shared" si="138"/>
        <v>6.3782219725694977E-2</v>
      </c>
      <c r="Z86" s="51">
        <f t="shared" si="138"/>
        <v>2.2207050524468409E-2</v>
      </c>
      <c r="AA86" s="51">
        <f t="shared" si="138"/>
        <v>0.13012168211874828</v>
      </c>
      <c r="AB86" s="51">
        <f t="shared" si="138"/>
        <v>3.2638859320620522E-2</v>
      </c>
      <c r="AC86" s="51">
        <f t="shared" si="138"/>
        <v>6.5857889057461851E-3</v>
      </c>
      <c r="AD86" s="51">
        <f t="shared" si="138"/>
        <v>4.2576032845334011E-2</v>
      </c>
      <c r="AE86" s="51">
        <f t="shared" si="138"/>
        <v>0.45368047323260718</v>
      </c>
      <c r="AF86" s="51">
        <f t="shared" si="138"/>
        <v>0.26316299509129021</v>
      </c>
      <c r="AG86" s="51">
        <f t="shared" si="138"/>
        <v>0.46049936543716363</v>
      </c>
      <c r="AH86" s="51">
        <f t="shared" si="138"/>
        <v>0.97341299502616896</v>
      </c>
      <c r="AI86" s="51">
        <f t="shared" si="138"/>
        <v>0.5178610894730038</v>
      </c>
      <c r="AJ86" s="51">
        <f t="shared" si="138"/>
        <v>0</v>
      </c>
      <c r="AK86" s="51">
        <f t="shared" si="138"/>
        <v>0.22763048626498023</v>
      </c>
      <c r="AL86" s="51">
        <f t="shared" si="138"/>
        <v>1</v>
      </c>
      <c r="AM86" s="51">
        <f t="shared" si="138"/>
        <v>0</v>
      </c>
      <c r="AN86" s="51">
        <f t="shared" si="138"/>
        <v>8.7706974410436525E-2</v>
      </c>
      <c r="AO86" s="51">
        <f t="shared" si="138"/>
        <v>3.5816893315456809E-2</v>
      </c>
      <c r="AP86" s="51">
        <f t="shared" si="138"/>
        <v>0.33333333333333331</v>
      </c>
      <c r="AQ86" s="51">
        <f t="shared" si="138"/>
        <v>0.541227108449995</v>
      </c>
      <c r="AR86" s="51">
        <f t="shared" si="138"/>
        <v>0.265625</v>
      </c>
    </row>
    <row r="87" spans="1:44" ht="11.25" customHeight="1" x14ac:dyDescent="0.2">
      <c r="A87" s="52" t="s">
        <v>251</v>
      </c>
      <c r="B87" s="51">
        <f t="shared" ref="B87:AR87" si="139">+IF(VALUE(B$44)=1,IF(VALUE(B$45)=1,(B51-B$37)/(B$38-B$37),1-((B51-B$37)/(B$38-B$37))),"")</f>
        <v>0.58487393291896728</v>
      </c>
      <c r="C87" s="51">
        <f t="shared" si="139"/>
        <v>0.79331306990881501</v>
      </c>
      <c r="D87" s="51">
        <f t="shared" si="139"/>
        <v>3.5910165231294026E-2</v>
      </c>
      <c r="E87" s="51">
        <f t="shared" si="139"/>
        <v>0.62015884522419584</v>
      </c>
      <c r="F87" s="51">
        <f t="shared" si="139"/>
        <v>1.0757194933824153E-2</v>
      </c>
      <c r="G87" s="51">
        <f t="shared" si="139"/>
        <v>8.7476817596514919E-2</v>
      </c>
      <c r="H87" s="51">
        <f t="shared" si="139"/>
        <v>7.7502138011382006E-3</v>
      </c>
      <c r="I87" s="51">
        <f t="shared" si="139"/>
        <v>0.94859813084112155</v>
      </c>
      <c r="J87" s="51">
        <f t="shared" si="139"/>
        <v>0</v>
      </c>
      <c r="K87" s="51">
        <f t="shared" si="139"/>
        <v>0</v>
      </c>
      <c r="L87" s="51">
        <f t="shared" si="139"/>
        <v>1.4274789921587767E-2</v>
      </c>
      <c r="M87" s="51">
        <f t="shared" si="139"/>
        <v>5.015571822822429E-3</v>
      </c>
      <c r="N87" s="51">
        <f t="shared" si="139"/>
        <v>8.1409886195166203E-3</v>
      </c>
      <c r="O87" s="51">
        <f t="shared" si="139"/>
        <v>0</v>
      </c>
      <c r="P87" s="51">
        <f t="shared" si="139"/>
        <v>0</v>
      </c>
      <c r="Q87" s="51">
        <f t="shared" si="139"/>
        <v>9.9612358929824535E-2</v>
      </c>
      <c r="R87" s="51">
        <f t="shared" si="139"/>
        <v>1</v>
      </c>
      <c r="S87" s="51">
        <f t="shared" si="139"/>
        <v>0.15401804394506693</v>
      </c>
      <c r="T87" s="51">
        <f t="shared" si="139"/>
        <v>9.0991095154168602E-2</v>
      </c>
      <c r="U87" s="51">
        <f t="shared" si="139"/>
        <v>7.5121010066743668E-2</v>
      </c>
      <c r="V87" s="51">
        <f t="shared" si="139"/>
        <v>7.1500320991690403E-2</v>
      </c>
      <c r="W87" s="51">
        <f t="shared" si="139"/>
        <v>5.3987298604936056E-2</v>
      </c>
      <c r="X87" s="51">
        <f t="shared" si="139"/>
        <v>0.17948055804021457</v>
      </c>
      <c r="Y87" s="51">
        <f t="shared" si="139"/>
        <v>7.7808718896985277E-2</v>
      </c>
      <c r="Z87" s="51">
        <f t="shared" si="139"/>
        <v>1.8223817662240405E-2</v>
      </c>
      <c r="AA87" s="51">
        <f t="shared" si="139"/>
        <v>0</v>
      </c>
      <c r="AB87" s="51">
        <f t="shared" si="139"/>
        <v>0</v>
      </c>
      <c r="AC87" s="51">
        <f t="shared" si="139"/>
        <v>0.10401936080818058</v>
      </c>
      <c r="AD87" s="51">
        <f t="shared" si="139"/>
        <v>1.3337519221790219E-2</v>
      </c>
      <c r="AE87" s="51">
        <f t="shared" si="139"/>
        <v>2.8673032332382171E-2</v>
      </c>
      <c r="AF87" s="51">
        <f t="shared" si="139"/>
        <v>0</v>
      </c>
      <c r="AG87" s="51">
        <f t="shared" si="139"/>
        <v>0.68582233078189891</v>
      </c>
      <c r="AH87" s="51">
        <f t="shared" si="139"/>
        <v>1</v>
      </c>
      <c r="AI87" s="51">
        <f t="shared" si="139"/>
        <v>0.45073457347325324</v>
      </c>
      <c r="AJ87" s="51">
        <f t="shared" si="139"/>
        <v>0</v>
      </c>
      <c r="AK87" s="51">
        <f t="shared" si="139"/>
        <v>7.088060157543115E-3</v>
      </c>
      <c r="AL87" s="51">
        <f t="shared" si="139"/>
        <v>0</v>
      </c>
      <c r="AM87" s="51">
        <f t="shared" si="139"/>
        <v>1</v>
      </c>
      <c r="AN87" s="51">
        <f t="shared" si="139"/>
        <v>1</v>
      </c>
      <c r="AO87" s="51">
        <f t="shared" si="139"/>
        <v>0.55444036085401993</v>
      </c>
      <c r="AP87" s="51">
        <f t="shared" si="139"/>
        <v>0.66666666666666663</v>
      </c>
      <c r="AQ87" s="51">
        <f t="shared" si="139"/>
        <v>1</v>
      </c>
      <c r="AR87" s="51">
        <f t="shared" si="139"/>
        <v>0.68750000000000011</v>
      </c>
    </row>
    <row r="88" spans="1:44" ht="11.25" customHeight="1" x14ac:dyDescent="0.2">
      <c r="A88" s="50" t="s">
        <v>252</v>
      </c>
      <c r="B88" s="51">
        <f t="shared" ref="B88:AR88" si="140">+IF(VALUE(B$44)=1,IF(VALUE(B$45)=1,(B52-B$37)/(B$38-B$37),1-((B52-B$37)/(B$38-B$37))),"")</f>
        <v>0</v>
      </c>
      <c r="C88" s="51">
        <f t="shared" si="140"/>
        <v>0.57253384912959415</v>
      </c>
      <c r="D88" s="51">
        <f t="shared" si="140"/>
        <v>0.30910968567209646</v>
      </c>
      <c r="E88" s="51">
        <f t="shared" si="140"/>
        <v>0.65560854997896156</v>
      </c>
      <c r="F88" s="51">
        <f t="shared" si="140"/>
        <v>0</v>
      </c>
      <c r="G88" s="51">
        <f t="shared" si="140"/>
        <v>1</v>
      </c>
      <c r="H88" s="51">
        <f t="shared" si="140"/>
        <v>3.6928606507791235E-2</v>
      </c>
      <c r="I88" s="51">
        <f t="shared" si="140"/>
        <v>0.95700934579439256</v>
      </c>
      <c r="J88" s="51">
        <f t="shared" si="140"/>
        <v>0</v>
      </c>
      <c r="K88" s="51">
        <f t="shared" si="140"/>
        <v>1.4484045979860019E-2</v>
      </c>
      <c r="L88" s="51">
        <f t="shared" si="140"/>
        <v>0.10060029225574695</v>
      </c>
      <c r="M88" s="51">
        <f t="shared" si="140"/>
        <v>1</v>
      </c>
      <c r="N88" s="51">
        <f t="shared" si="140"/>
        <v>0</v>
      </c>
      <c r="O88" s="51">
        <f t="shared" si="140"/>
        <v>0.42565431659562497</v>
      </c>
      <c r="P88" s="51">
        <f t="shared" si="140"/>
        <v>0.29801661122944351</v>
      </c>
      <c r="Q88" s="51">
        <f t="shared" si="140"/>
        <v>0.4649731266472798</v>
      </c>
      <c r="R88" s="51">
        <f t="shared" si="140"/>
        <v>0.95206729875173179</v>
      </c>
      <c r="S88" s="51">
        <f t="shared" si="140"/>
        <v>1</v>
      </c>
      <c r="T88" s="51">
        <f t="shared" si="140"/>
        <v>5.0947267384622887E-3</v>
      </c>
      <c r="U88" s="51">
        <f t="shared" si="140"/>
        <v>0.70967225489727326</v>
      </c>
      <c r="V88" s="51">
        <f t="shared" si="140"/>
        <v>0.19977697537600295</v>
      </c>
      <c r="W88" s="51">
        <f t="shared" si="140"/>
        <v>1</v>
      </c>
      <c r="X88" s="51">
        <f t="shared" si="140"/>
        <v>0.55364637476381551</v>
      </c>
      <c r="Y88" s="51">
        <f t="shared" si="140"/>
        <v>1</v>
      </c>
      <c r="Z88" s="51">
        <f t="shared" si="140"/>
        <v>0</v>
      </c>
      <c r="AA88" s="51">
        <f t="shared" si="140"/>
        <v>7.858951842155782E-3</v>
      </c>
      <c r="AB88" s="51">
        <f t="shared" si="140"/>
        <v>2.376314214991767E-3</v>
      </c>
      <c r="AC88" s="51">
        <f t="shared" si="140"/>
        <v>0.3130739553267502</v>
      </c>
      <c r="AD88" s="51">
        <f t="shared" si="140"/>
        <v>0</v>
      </c>
      <c r="AE88" s="51">
        <f t="shared" si="140"/>
        <v>4.8435581277802474E-2</v>
      </c>
      <c r="AF88" s="51">
        <f t="shared" si="140"/>
        <v>8.7585788853115076E-3</v>
      </c>
      <c r="AG88" s="51">
        <f t="shared" si="140"/>
        <v>0.88298564807652136</v>
      </c>
      <c r="AH88" s="51">
        <f t="shared" si="140"/>
        <v>0.99947023457127404</v>
      </c>
      <c r="AI88" s="51">
        <f t="shared" si="140"/>
        <v>0</v>
      </c>
      <c r="AJ88" s="51">
        <f t="shared" si="140"/>
        <v>0.90282225514843384</v>
      </c>
      <c r="AK88" s="51">
        <f t="shared" si="140"/>
        <v>8.2800312895579421E-3</v>
      </c>
      <c r="AL88" s="51">
        <f t="shared" si="140"/>
        <v>0</v>
      </c>
      <c r="AM88" s="51">
        <f t="shared" si="140"/>
        <v>0</v>
      </c>
      <c r="AN88" s="51">
        <f t="shared" si="140"/>
        <v>0.59859508278976414</v>
      </c>
      <c r="AO88" s="51">
        <f t="shared" si="140"/>
        <v>0.27258351958053711</v>
      </c>
      <c r="AP88" s="51">
        <f t="shared" si="140"/>
        <v>0</v>
      </c>
      <c r="AQ88" s="51">
        <f t="shared" si="140"/>
        <v>0.85894650706022679</v>
      </c>
      <c r="AR88" s="51">
        <f t="shared" si="140"/>
        <v>1</v>
      </c>
    </row>
    <row r="89" spans="1:44" ht="11.25" customHeight="1" x14ac:dyDescent="0.2">
      <c r="A89" s="52" t="s">
        <v>253</v>
      </c>
      <c r="B89" s="51">
        <f t="shared" ref="B89:AR89" si="141">+IF(VALUE(B$44)=1,IF(VALUE(B$45)=1,(B53-B$37)/(B$38-B$37),1-((B53-B$37)/(B$38-B$37))),"")</f>
        <v>0.24214479805432465</v>
      </c>
      <c r="C89" s="51">
        <f t="shared" si="141"/>
        <v>0.69052224371373283</v>
      </c>
      <c r="D89" s="56">
        <f t="shared" si="141"/>
        <v>1</v>
      </c>
      <c r="E89" s="51">
        <f t="shared" si="141"/>
        <v>0</v>
      </c>
      <c r="F89" s="51">
        <f t="shared" si="141"/>
        <v>0</v>
      </c>
      <c r="G89" s="51">
        <f t="shared" si="141"/>
        <v>0.81665736862089022</v>
      </c>
      <c r="H89" s="51">
        <f t="shared" si="141"/>
        <v>8.5187278662483771E-3</v>
      </c>
      <c r="I89" s="51">
        <f t="shared" si="141"/>
        <v>0.6626168224299066</v>
      </c>
      <c r="J89" s="51">
        <f t="shared" si="141"/>
        <v>0</v>
      </c>
      <c r="K89" s="51">
        <f t="shared" si="141"/>
        <v>3.2313760782086628E-2</v>
      </c>
      <c r="L89" s="51">
        <f t="shared" si="141"/>
        <v>0</v>
      </c>
      <c r="M89" s="51">
        <f t="shared" si="141"/>
        <v>0.26832163173788914</v>
      </c>
      <c r="N89" s="51">
        <f t="shared" si="141"/>
        <v>3.0317166177702459E-4</v>
      </c>
      <c r="O89" s="51">
        <f t="shared" si="141"/>
        <v>0.28645103392302623</v>
      </c>
      <c r="P89" s="51">
        <f t="shared" si="141"/>
        <v>9.2074122327775815E-2</v>
      </c>
      <c r="Q89" s="51">
        <f t="shared" si="141"/>
        <v>0.28591400144088747</v>
      </c>
      <c r="R89" s="51">
        <f t="shared" si="141"/>
        <v>0</v>
      </c>
      <c r="S89" s="51">
        <f t="shared" si="141"/>
        <v>0</v>
      </c>
      <c r="T89" s="51">
        <f t="shared" si="141"/>
        <v>2.5151390394080649E-2</v>
      </c>
      <c r="U89" s="51">
        <f t="shared" si="141"/>
        <v>0.23162927003391473</v>
      </c>
      <c r="V89" s="51">
        <f t="shared" si="141"/>
        <v>0.47419302146497894</v>
      </c>
      <c r="W89" s="51">
        <f t="shared" si="141"/>
        <v>0.44054715512303499</v>
      </c>
      <c r="X89" s="51">
        <f t="shared" si="141"/>
        <v>1</v>
      </c>
      <c r="Y89" s="51">
        <f t="shared" si="141"/>
        <v>0.31623035289665108</v>
      </c>
      <c r="Z89" s="51">
        <f t="shared" si="141"/>
        <v>7.4505541942893041E-3</v>
      </c>
      <c r="AA89" s="51">
        <f t="shared" si="141"/>
        <v>1.8426755786201079E-2</v>
      </c>
      <c r="AB89" s="51">
        <f t="shared" si="141"/>
        <v>1.2830015887173736E-2</v>
      </c>
      <c r="AC89" s="51">
        <f t="shared" si="141"/>
        <v>0.22323190291625156</v>
      </c>
      <c r="AD89" s="51">
        <f t="shared" si="141"/>
        <v>1.9088954576876782E-3</v>
      </c>
      <c r="AE89" s="51">
        <f t="shared" si="141"/>
        <v>4.560920066657919E-2</v>
      </c>
      <c r="AF89" s="51">
        <f t="shared" si="141"/>
        <v>5.0114841627834066E-3</v>
      </c>
      <c r="AG89" s="51">
        <f t="shared" si="141"/>
        <v>0.83037354061319835</v>
      </c>
      <c r="AH89" s="51">
        <f t="shared" si="141"/>
        <v>0.99972099367450962</v>
      </c>
      <c r="AI89" s="51">
        <f t="shared" si="141"/>
        <v>0.46058121466563007</v>
      </c>
      <c r="AJ89" s="51">
        <f t="shared" si="141"/>
        <v>0.92506355883794078</v>
      </c>
      <c r="AK89" s="51">
        <f t="shared" si="141"/>
        <v>4.2002559709850222E-2</v>
      </c>
      <c r="AL89" s="51">
        <f t="shared" si="141"/>
        <v>0.5</v>
      </c>
      <c r="AM89" s="51">
        <f t="shared" si="141"/>
        <v>0</v>
      </c>
      <c r="AN89" s="51">
        <f t="shared" si="141"/>
        <v>0.36136477671851475</v>
      </c>
      <c r="AO89" s="51">
        <f t="shared" si="141"/>
        <v>0.9006526895820135</v>
      </c>
      <c r="AP89" s="51">
        <f t="shared" si="141"/>
        <v>0.33333333333333331</v>
      </c>
      <c r="AQ89" s="51">
        <f t="shared" si="141"/>
        <v>0.59621246398769934</v>
      </c>
      <c r="AR89" s="51">
        <f t="shared" si="141"/>
        <v>0.8125</v>
      </c>
    </row>
    <row r="90" spans="1:44" ht="11.25" customHeight="1" x14ac:dyDescent="0.2">
      <c r="A90" s="50" t="s">
        <v>254</v>
      </c>
      <c r="B90" s="51">
        <f t="shared" ref="B90:AR90" si="142">+IF(VALUE(B$44)=1,IF(VALUE(B$45)=1,(B54-B$37)/(B$38-B$37),1-((B54-B$37)/(B$38-B$37))),"")</f>
        <v>0.30599721404655383</v>
      </c>
      <c r="C90" s="51">
        <f t="shared" si="142"/>
        <v>0.1273832550428298</v>
      </c>
      <c r="D90" s="51">
        <f t="shared" si="142"/>
        <v>5.4756932859224471E-2</v>
      </c>
      <c r="E90" s="51">
        <f t="shared" si="142"/>
        <v>0.49706092319858131</v>
      </c>
      <c r="F90" s="51">
        <f t="shared" si="142"/>
        <v>2.2675438663421364E-3</v>
      </c>
      <c r="G90" s="51">
        <f t="shared" si="142"/>
        <v>0.16801445264033446</v>
      </c>
      <c r="H90" s="51">
        <f t="shared" si="142"/>
        <v>9.2073012250395872E-4</v>
      </c>
      <c r="I90" s="51">
        <f t="shared" si="142"/>
        <v>0.82897196261682238</v>
      </c>
      <c r="J90" s="51">
        <f t="shared" si="142"/>
        <v>0</v>
      </c>
      <c r="K90" s="51">
        <f t="shared" si="142"/>
        <v>0</v>
      </c>
      <c r="L90" s="51">
        <f t="shared" si="142"/>
        <v>0.23943799037763666</v>
      </c>
      <c r="M90" s="51">
        <f t="shared" si="142"/>
        <v>1.5093374525534739E-2</v>
      </c>
      <c r="N90" s="51">
        <f t="shared" si="142"/>
        <v>1.2975967419954371E-3</v>
      </c>
      <c r="O90" s="51">
        <f t="shared" si="142"/>
        <v>0</v>
      </c>
      <c r="P90" s="51">
        <f t="shared" si="142"/>
        <v>0</v>
      </c>
      <c r="Q90" s="51">
        <f t="shared" si="142"/>
        <v>0.24778466453045772</v>
      </c>
      <c r="R90" s="51">
        <f t="shared" si="142"/>
        <v>0.47014355767607335</v>
      </c>
      <c r="S90" s="51">
        <f t="shared" si="142"/>
        <v>0.18962385962754921</v>
      </c>
      <c r="T90" s="51">
        <f t="shared" si="142"/>
        <v>6.1115288732926869E-2</v>
      </c>
      <c r="U90" s="51">
        <f t="shared" si="142"/>
        <v>0.11085857260774046</v>
      </c>
      <c r="V90" s="51">
        <f t="shared" si="142"/>
        <v>3.2092744912572219E-2</v>
      </c>
      <c r="W90" s="51">
        <f t="shared" si="142"/>
        <v>5.2132559346982084E-2</v>
      </c>
      <c r="X90" s="51">
        <f t="shared" si="142"/>
        <v>4.0992026858019722E-3</v>
      </c>
      <c r="Y90" s="51">
        <f t="shared" si="142"/>
        <v>0.14402212280028756</v>
      </c>
      <c r="Z90" s="51">
        <f t="shared" si="142"/>
        <v>4.9123307682137542E-3</v>
      </c>
      <c r="AA90" s="51">
        <f t="shared" si="142"/>
        <v>8.8746971484698744E-3</v>
      </c>
      <c r="AB90" s="51">
        <f t="shared" si="142"/>
        <v>2.4784199989153013E-2</v>
      </c>
      <c r="AC90" s="51">
        <f t="shared" si="142"/>
        <v>0.33903750211341782</v>
      </c>
      <c r="AD90" s="51">
        <f t="shared" si="142"/>
        <v>2.8310160237469593E-3</v>
      </c>
      <c r="AE90" s="51">
        <f t="shared" si="142"/>
        <v>1.3436216384460445E-2</v>
      </c>
      <c r="AF90" s="51">
        <f t="shared" si="142"/>
        <v>8.1671995344747726E-4</v>
      </c>
      <c r="AG90" s="51">
        <f t="shared" si="142"/>
        <v>1</v>
      </c>
      <c r="AH90" s="51">
        <f t="shared" si="142"/>
        <v>0.9991083286100042</v>
      </c>
      <c r="AI90" s="51">
        <f t="shared" si="142"/>
        <v>0.49792035252990841</v>
      </c>
      <c r="AJ90" s="51">
        <f t="shared" si="142"/>
        <v>0.91471841518830432</v>
      </c>
      <c r="AK90" s="51">
        <f t="shared" si="142"/>
        <v>3.0551187152155065E-3</v>
      </c>
      <c r="AL90" s="51">
        <f t="shared" si="142"/>
        <v>0</v>
      </c>
      <c r="AM90" s="51">
        <f t="shared" si="142"/>
        <v>1</v>
      </c>
      <c r="AN90" s="51">
        <f t="shared" si="142"/>
        <v>4.9272453587556449E-2</v>
      </c>
      <c r="AO90" s="51">
        <f t="shared" si="142"/>
        <v>3.8821304014069496E-2</v>
      </c>
      <c r="AP90" s="51">
        <f t="shared" si="142"/>
        <v>0.66666666666666663</v>
      </c>
      <c r="AQ90" s="51">
        <f t="shared" si="142"/>
        <v>0.37126229976447989</v>
      </c>
      <c r="AR90" s="51">
        <f t="shared" si="142"/>
        <v>0.93750000000000011</v>
      </c>
    </row>
    <row r="91" spans="1:44" ht="11.25" customHeight="1" x14ac:dyDescent="0.2">
      <c r="A91" s="52" t="s">
        <v>255</v>
      </c>
      <c r="B91" s="51">
        <f t="shared" ref="B91:AR91" si="143">+IF(VALUE(B$44)=1,IF(VALUE(B$45)=1,(B55-B$37)/(B$38-B$37),1-((B55-B$37)/(B$38-B$37))),"")</f>
        <v>0.31977680438970574</v>
      </c>
      <c r="C91" s="51">
        <f t="shared" si="143"/>
        <v>0.83365570599613137</v>
      </c>
      <c r="D91" s="51">
        <f t="shared" si="143"/>
        <v>0.58689498238370352</v>
      </c>
      <c r="E91" s="51">
        <f t="shared" si="143"/>
        <v>0.90475622971974234</v>
      </c>
      <c r="F91" s="51">
        <f t="shared" si="143"/>
        <v>1.262918722705395E-2</v>
      </c>
      <c r="G91" s="51">
        <f t="shared" si="143"/>
        <v>9.2318303905848956E-2</v>
      </c>
      <c r="H91" s="51">
        <f t="shared" si="143"/>
        <v>0</v>
      </c>
      <c r="I91" s="51">
        <f t="shared" si="143"/>
        <v>0.88691588785046727</v>
      </c>
      <c r="J91" s="51">
        <f t="shared" si="143"/>
        <v>6.102029749595804E-2</v>
      </c>
      <c r="K91" s="51">
        <f t="shared" si="143"/>
        <v>0.27322786798708593</v>
      </c>
      <c r="L91" s="51">
        <f t="shared" si="143"/>
        <v>0</v>
      </c>
      <c r="M91" s="51">
        <f t="shared" si="143"/>
        <v>0.27119250641144277</v>
      </c>
      <c r="N91" s="51">
        <f t="shared" si="143"/>
        <v>1.3270236021124621E-2</v>
      </c>
      <c r="O91" s="51">
        <f t="shared" si="143"/>
        <v>0</v>
      </c>
      <c r="P91" s="51">
        <f t="shared" si="143"/>
        <v>0</v>
      </c>
      <c r="Q91" s="51">
        <f t="shared" si="143"/>
        <v>0.28176066954203077</v>
      </c>
      <c r="R91" s="51">
        <f t="shared" si="143"/>
        <v>0.53970975687509648</v>
      </c>
      <c r="S91" s="51">
        <f t="shared" si="143"/>
        <v>0.57542681239062243</v>
      </c>
      <c r="T91" s="51">
        <f t="shared" si="143"/>
        <v>1.1092254247444006E-2</v>
      </c>
      <c r="U91" s="51">
        <f t="shared" si="143"/>
        <v>0.50358975479205337</v>
      </c>
      <c r="V91" s="51">
        <f t="shared" si="143"/>
        <v>1</v>
      </c>
      <c r="W91" s="51">
        <f t="shared" si="143"/>
        <v>0.56533332865385455</v>
      </c>
      <c r="X91" s="51">
        <f t="shared" si="143"/>
        <v>0.34991128040006547</v>
      </c>
      <c r="Y91" s="51">
        <f t="shared" si="143"/>
        <v>0.58707334672339462</v>
      </c>
      <c r="Z91" s="51">
        <f t="shared" si="143"/>
        <v>0.5017287550484506</v>
      </c>
      <c r="AA91" s="51">
        <f t="shared" si="143"/>
        <v>0.3292759720134919</v>
      </c>
      <c r="AB91" s="51">
        <f t="shared" si="143"/>
        <v>9.6891744503098634E-2</v>
      </c>
      <c r="AC91" s="51">
        <f t="shared" si="143"/>
        <v>0.15044771473166202</v>
      </c>
      <c r="AD91" s="51">
        <f t="shared" si="143"/>
        <v>3.3032375765992751E-2</v>
      </c>
      <c r="AE91" s="51">
        <f t="shared" si="143"/>
        <v>0.41541169320042864</v>
      </c>
      <c r="AF91" s="51">
        <f t="shared" si="143"/>
        <v>0.25454878714194368</v>
      </c>
      <c r="AG91" s="51">
        <f t="shared" si="143"/>
        <v>0.46170888367458973</v>
      </c>
      <c r="AH91" s="51">
        <f t="shared" si="143"/>
        <v>0</v>
      </c>
      <c r="AI91" s="51">
        <f t="shared" si="143"/>
        <v>0.60806545650923283</v>
      </c>
      <c r="AJ91" s="51">
        <f t="shared" si="143"/>
        <v>0.48942644707611194</v>
      </c>
      <c r="AK91" s="51">
        <f t="shared" si="143"/>
        <v>0.38799198097469345</v>
      </c>
      <c r="AL91" s="51">
        <f t="shared" si="143"/>
        <v>0</v>
      </c>
      <c r="AM91" s="51">
        <f t="shared" si="143"/>
        <v>1</v>
      </c>
      <c r="AN91" s="51">
        <f t="shared" si="143"/>
        <v>0.29754139488208725</v>
      </c>
      <c r="AO91" s="51">
        <f t="shared" si="143"/>
        <v>0.32403345143104906</v>
      </c>
      <c r="AP91" s="51">
        <f t="shared" si="143"/>
        <v>1</v>
      </c>
      <c r="AQ91" s="51">
        <f t="shared" si="143"/>
        <v>8.9770544892427431E-2</v>
      </c>
      <c r="AR91" s="51">
        <f t="shared" si="143"/>
        <v>0.31250000000000006</v>
      </c>
    </row>
    <row r="92" spans="1:44" ht="11.25" customHeight="1" x14ac:dyDescent="0.2">
      <c r="A92" s="50" t="s">
        <v>256</v>
      </c>
      <c r="B92" s="51">
        <f t="shared" ref="B92:AR92" si="144">+IF(VALUE(B$44)=1,IF(VALUE(B$45)=1,(B56-B$37)/(B$38-B$37),1-((B56-B$37)/(B$38-B$37))),"")</f>
        <v>0</v>
      </c>
      <c r="C92" s="51">
        <f t="shared" si="144"/>
        <v>0.99253937551809868</v>
      </c>
      <c r="D92" s="51">
        <f t="shared" si="144"/>
        <v>0.58464038316998768</v>
      </c>
      <c r="E92" s="51">
        <f t="shared" si="144"/>
        <v>5.8274472128388384E-2</v>
      </c>
      <c r="F92" s="51">
        <f t="shared" si="144"/>
        <v>7.7919627431973653E-4</v>
      </c>
      <c r="G92" s="51">
        <f t="shared" si="144"/>
        <v>0.10670123796310528</v>
      </c>
      <c r="H92" s="51">
        <f t="shared" si="144"/>
        <v>3.3549100621033487E-2</v>
      </c>
      <c r="I92" s="51">
        <f t="shared" si="144"/>
        <v>0.82990654205607484</v>
      </c>
      <c r="J92" s="51">
        <f t="shared" si="144"/>
        <v>1.2476198686198869E-2</v>
      </c>
      <c r="K92" s="51">
        <f t="shared" si="144"/>
        <v>4.0905132913171612E-2</v>
      </c>
      <c r="L92" s="51">
        <f t="shared" si="144"/>
        <v>4.4090610657987793E-3</v>
      </c>
      <c r="M92" s="51">
        <f t="shared" si="144"/>
        <v>0.31135166785392443</v>
      </c>
      <c r="N92" s="51">
        <f t="shared" si="144"/>
        <v>0</v>
      </c>
      <c r="O92" s="51">
        <f t="shared" si="144"/>
        <v>0.40154299925172665</v>
      </c>
      <c r="P92" s="51">
        <f t="shared" si="144"/>
        <v>0.19455169401939928</v>
      </c>
      <c r="Q92" s="51">
        <f t="shared" si="144"/>
        <v>4.9235150373888995E-2</v>
      </c>
      <c r="R92" s="51">
        <f t="shared" si="144"/>
        <v>6.6334171312269194E-2</v>
      </c>
      <c r="S92" s="51">
        <f t="shared" si="144"/>
        <v>0</v>
      </c>
      <c r="T92" s="51">
        <f t="shared" si="144"/>
        <v>8.6077569924934927E-2</v>
      </c>
      <c r="U92" s="51">
        <f t="shared" si="144"/>
        <v>0.26836938684041872</v>
      </c>
      <c r="V92" s="51">
        <f t="shared" si="144"/>
        <v>0.19082915988553265</v>
      </c>
      <c r="W92" s="51">
        <f t="shared" si="144"/>
        <v>8.4039901394527536E-2</v>
      </c>
      <c r="X92" s="51">
        <f t="shared" si="144"/>
        <v>0.15731759699189024</v>
      </c>
      <c r="Y92" s="51">
        <f t="shared" si="144"/>
        <v>0.35897883543060238</v>
      </c>
      <c r="Z92" s="51">
        <f t="shared" si="144"/>
        <v>1.218990061941843E-3</v>
      </c>
      <c r="AA92" s="51">
        <f t="shared" si="144"/>
        <v>2.9228828903796016E-3</v>
      </c>
      <c r="AB92" s="51">
        <f t="shared" si="144"/>
        <v>9.655707018705588E-2</v>
      </c>
      <c r="AC92" s="51">
        <f t="shared" si="144"/>
        <v>1.393962973980002E-2</v>
      </c>
      <c r="AD92" s="51">
        <f t="shared" si="144"/>
        <v>4.7607937420679168E-3</v>
      </c>
      <c r="AE92" s="51">
        <f t="shared" si="144"/>
        <v>2.3285365004821701E-2</v>
      </c>
      <c r="AF92" s="51">
        <f t="shared" si="144"/>
        <v>1.4455260172422194E-2</v>
      </c>
      <c r="AG92" s="51">
        <f t="shared" si="144"/>
        <v>0.92797298673554929</v>
      </c>
      <c r="AH92" s="51">
        <f t="shared" si="144"/>
        <v>0</v>
      </c>
      <c r="AI92" s="51">
        <f t="shared" si="144"/>
        <v>8.0358630803538125E-2</v>
      </c>
      <c r="AJ92" s="51">
        <f t="shared" si="144"/>
        <v>0.86284071612718427</v>
      </c>
      <c r="AK92" s="51">
        <f t="shared" si="144"/>
        <v>3.2896189418557112E-2</v>
      </c>
      <c r="AL92" s="51">
        <f t="shared" si="144"/>
        <v>0.5</v>
      </c>
      <c r="AM92" s="51">
        <f t="shared" si="144"/>
        <v>1</v>
      </c>
      <c r="AN92" s="51">
        <f t="shared" si="144"/>
        <v>2.1976919217260409E-2</v>
      </c>
      <c r="AO92" s="51">
        <f t="shared" si="144"/>
        <v>0</v>
      </c>
      <c r="AP92" s="51">
        <f t="shared" si="144"/>
        <v>1</v>
      </c>
      <c r="AQ92" s="51">
        <f t="shared" si="144"/>
        <v>0.37526639778267296</v>
      </c>
      <c r="AR92" s="51">
        <f t="shared" si="144"/>
        <v>0.12500000000000003</v>
      </c>
    </row>
    <row r="93" spans="1:44" ht="11.25" customHeight="1" x14ac:dyDescent="0.2">
      <c r="A93" s="52" t="s">
        <v>257</v>
      </c>
      <c r="B93" s="51">
        <f t="shared" ref="B93:AR93" si="145">+IF(VALUE(B$44)=1,IF(VALUE(B$45)=1,(B57-B$37)/(B$38-B$37),1-((B57-B$37)/(B$38-B$37))),"")</f>
        <v>0.54185638777142464</v>
      </c>
      <c r="C93" s="51">
        <f t="shared" si="145"/>
        <v>0.94473611494888021</v>
      </c>
      <c r="D93" s="51">
        <f t="shared" si="145"/>
        <v>0.12546037647245439</v>
      </c>
      <c r="E93" s="51">
        <f t="shared" si="145"/>
        <v>0.7322396125738061</v>
      </c>
      <c r="F93" s="51">
        <f t="shared" si="145"/>
        <v>4.3610384234862931E-3</v>
      </c>
      <c r="G93" s="51">
        <f t="shared" si="145"/>
        <v>0.40942516381305438</v>
      </c>
      <c r="H93" s="51">
        <f t="shared" si="145"/>
        <v>0.66073167227945528</v>
      </c>
      <c r="I93" s="51">
        <f t="shared" si="145"/>
        <v>0.95514018691588787</v>
      </c>
      <c r="J93" s="51">
        <f t="shared" si="145"/>
        <v>1.2202690367060469E-2</v>
      </c>
      <c r="K93" s="51">
        <f t="shared" si="145"/>
        <v>2.5589708585706975E-2</v>
      </c>
      <c r="L93" s="51">
        <f t="shared" si="145"/>
        <v>0.80436309965037056</v>
      </c>
      <c r="M93" s="51">
        <f t="shared" si="145"/>
        <v>3.468902099185326E-2</v>
      </c>
      <c r="N93" s="51">
        <f t="shared" si="145"/>
        <v>1.1850461034993752E-3</v>
      </c>
      <c r="O93" s="51">
        <f t="shared" si="145"/>
        <v>4.1437561712938588E-2</v>
      </c>
      <c r="P93" s="51">
        <f t="shared" si="145"/>
        <v>0.12037996381734009</v>
      </c>
      <c r="Q93" s="51">
        <f t="shared" si="145"/>
        <v>0.26929400976391954</v>
      </c>
      <c r="R93" s="51">
        <f t="shared" si="145"/>
        <v>0.47743361118259231</v>
      </c>
      <c r="S93" s="51">
        <f t="shared" si="145"/>
        <v>7.6831733285666559E-2</v>
      </c>
      <c r="T93" s="51">
        <f t="shared" si="145"/>
        <v>0.10813174318518738</v>
      </c>
      <c r="U93" s="51">
        <f t="shared" si="145"/>
        <v>0.21391825512403234</v>
      </c>
      <c r="V93" s="51">
        <f t="shared" si="145"/>
        <v>0.29330042525943972</v>
      </c>
      <c r="W93" s="51">
        <f t="shared" si="145"/>
        <v>4.2641169257748392E-2</v>
      </c>
      <c r="X93" s="51">
        <f t="shared" si="145"/>
        <v>4.8338870465004319E-2</v>
      </c>
      <c r="Y93" s="51">
        <f t="shared" si="145"/>
        <v>0.25579916442570833</v>
      </c>
      <c r="Z93" s="51">
        <f t="shared" si="145"/>
        <v>1.3870435853057441E-3</v>
      </c>
      <c r="AA93" s="51">
        <f t="shared" si="145"/>
        <v>7.0738958909318875E-3</v>
      </c>
      <c r="AB93" s="51">
        <f t="shared" si="145"/>
        <v>1.7254265227103681E-2</v>
      </c>
      <c r="AC93" s="51">
        <f t="shared" si="145"/>
        <v>0.24976880077957841</v>
      </c>
      <c r="AD93" s="51">
        <f t="shared" si="145"/>
        <v>2.6821603474531746E-3</v>
      </c>
      <c r="AE93" s="51">
        <f t="shared" si="145"/>
        <v>0</v>
      </c>
      <c r="AF93" s="51">
        <f t="shared" si="145"/>
        <v>5.8509038468740576E-4</v>
      </c>
      <c r="AG93" s="51">
        <f t="shared" si="145"/>
        <v>0.97101729987841079</v>
      </c>
      <c r="AH93" s="51">
        <f t="shared" si="145"/>
        <v>0.99920989542213801</v>
      </c>
      <c r="AI93" s="51">
        <f t="shared" si="145"/>
        <v>0.6665935136544674</v>
      </c>
      <c r="AJ93" s="51">
        <f t="shared" si="145"/>
        <v>0.94194031271420453</v>
      </c>
      <c r="AK93" s="51">
        <f t="shared" si="145"/>
        <v>0</v>
      </c>
      <c r="AL93" s="51">
        <f t="shared" si="145"/>
        <v>0.5</v>
      </c>
      <c r="AM93" s="51">
        <f t="shared" si="145"/>
        <v>1</v>
      </c>
      <c r="AN93" s="51">
        <f t="shared" si="145"/>
        <v>1.1440040140491721E-2</v>
      </c>
      <c r="AO93" s="51">
        <f t="shared" si="145"/>
        <v>3.817634194956547E-2</v>
      </c>
      <c r="AP93" s="51">
        <f t="shared" si="145"/>
        <v>0.33333333333333331</v>
      </c>
      <c r="AQ93" s="51">
        <f t="shared" si="145"/>
        <v>0.15509936779953379</v>
      </c>
      <c r="AR93" s="51">
        <f t="shared" si="145"/>
        <v>0.39062500000000006</v>
      </c>
    </row>
    <row r="94" spans="1:44" ht="11.25" customHeight="1" x14ac:dyDescent="0.2">
      <c r="A94" s="50" t="s">
        <v>258</v>
      </c>
      <c r="B94" s="51">
        <f t="shared" ref="B94:AR94" si="146">+IF(VALUE(B$44)=1,IF(VALUE(B$45)=1,(B58-B$37)/(B$38-B$37),1-((B58-B$37)/(B$38-B$37))),"")</f>
        <v>0.95340946457044995</v>
      </c>
      <c r="C94" s="51">
        <f t="shared" si="146"/>
        <v>0.94915722575297035</v>
      </c>
      <c r="D94" s="51">
        <f t="shared" si="146"/>
        <v>0</v>
      </c>
      <c r="E94" s="51">
        <f t="shared" si="146"/>
        <v>0.13210007681591357</v>
      </c>
      <c r="F94" s="51">
        <f t="shared" si="146"/>
        <v>1</v>
      </c>
      <c r="G94" s="51">
        <f t="shared" si="146"/>
        <v>8.7370871240388566E-3</v>
      </c>
      <c r="H94" s="51">
        <f t="shared" si="146"/>
        <v>0</v>
      </c>
      <c r="I94" s="51">
        <f t="shared" si="146"/>
        <v>0.86915887850467288</v>
      </c>
      <c r="J94" s="51">
        <f t="shared" si="146"/>
        <v>1</v>
      </c>
      <c r="K94" s="51">
        <f t="shared" si="146"/>
        <v>0.24090734401959396</v>
      </c>
      <c r="L94" s="51">
        <f t="shared" si="146"/>
        <v>0</v>
      </c>
      <c r="M94" s="51">
        <f t="shared" si="146"/>
        <v>9.6846786043359404E-2</v>
      </c>
      <c r="N94" s="51">
        <f t="shared" si="146"/>
        <v>1</v>
      </c>
      <c r="O94" s="51">
        <f t="shared" si="146"/>
        <v>0.31158525274420784</v>
      </c>
      <c r="P94" s="51">
        <f t="shared" si="146"/>
        <v>0</v>
      </c>
      <c r="Q94" s="51">
        <f t="shared" si="146"/>
        <v>1</v>
      </c>
      <c r="R94" s="51">
        <f t="shared" si="146"/>
        <v>0.56221459403574692</v>
      </c>
      <c r="S94" s="51">
        <f t="shared" si="146"/>
        <v>0</v>
      </c>
      <c r="T94" s="51">
        <f t="shared" si="146"/>
        <v>1</v>
      </c>
      <c r="U94" s="51">
        <f t="shared" si="146"/>
        <v>0</v>
      </c>
      <c r="V94" s="51">
        <f t="shared" si="146"/>
        <v>8.5063368500452541E-2</v>
      </c>
      <c r="W94" s="51">
        <f t="shared" si="146"/>
        <v>0</v>
      </c>
      <c r="X94" s="51">
        <f t="shared" si="146"/>
        <v>2.871067874173518E-2</v>
      </c>
      <c r="Y94" s="51">
        <f t="shared" si="146"/>
        <v>0</v>
      </c>
      <c r="Z94" s="51">
        <f t="shared" si="146"/>
        <v>1</v>
      </c>
      <c r="AA94" s="51">
        <f t="shared" si="146"/>
        <v>1</v>
      </c>
      <c r="AB94" s="51">
        <f t="shared" si="146"/>
        <v>0.22406038045470392</v>
      </c>
      <c r="AC94" s="51">
        <f t="shared" si="146"/>
        <v>3.8308288548829362E-3</v>
      </c>
      <c r="AD94" s="51">
        <f t="shared" si="146"/>
        <v>1</v>
      </c>
      <c r="AE94" s="51">
        <f t="shared" si="146"/>
        <v>1</v>
      </c>
      <c r="AF94" s="51">
        <f t="shared" si="146"/>
        <v>1</v>
      </c>
      <c r="AG94" s="51">
        <f t="shared" si="146"/>
        <v>0</v>
      </c>
      <c r="AH94" s="51">
        <f t="shared" si="146"/>
        <v>0.98751926092176012</v>
      </c>
      <c r="AI94" s="51">
        <f t="shared" si="146"/>
        <v>0.22158099172653314</v>
      </c>
      <c r="AJ94" s="51">
        <f t="shared" si="146"/>
        <v>0</v>
      </c>
      <c r="AK94" s="51">
        <f t="shared" si="146"/>
        <v>1</v>
      </c>
      <c r="AL94" s="51">
        <f t="shared" si="146"/>
        <v>0</v>
      </c>
      <c r="AM94" s="51">
        <f t="shared" si="146"/>
        <v>1</v>
      </c>
      <c r="AN94" s="51">
        <f t="shared" si="146"/>
        <v>5.9207225288509788E-2</v>
      </c>
      <c r="AO94" s="51">
        <f t="shared" si="146"/>
        <v>4.7067196628036094E-2</v>
      </c>
      <c r="AP94" s="51">
        <f t="shared" si="146"/>
        <v>0.66666666666666663</v>
      </c>
      <c r="AQ94" s="51">
        <f t="shared" si="146"/>
        <v>0.14974821945658409</v>
      </c>
      <c r="AR94" s="51">
        <f t="shared" si="146"/>
        <v>0.8125</v>
      </c>
    </row>
    <row r="95" spans="1:44" ht="11.25" customHeight="1" x14ac:dyDescent="0.2">
      <c r="A95" s="57" t="s">
        <v>259</v>
      </c>
      <c r="B95" s="58">
        <f t="shared" ref="B95:AR95" si="147">+IF(VALUE(B$44)=1,IF(VALUE(B$45)=1,(B59-B$37)/(B$38-B$37),1-((B59-B$37)/(B$38-B$37))),"")</f>
        <v>1</v>
      </c>
      <c r="C95" s="51">
        <f t="shared" si="147"/>
        <v>0.89638021552915104</v>
      </c>
      <c r="D95" s="51">
        <f t="shared" si="147"/>
        <v>0.5766747887665653</v>
      </c>
      <c r="E95" s="51">
        <f t="shared" si="147"/>
        <v>0.70380414713567685</v>
      </c>
      <c r="F95" s="51">
        <f t="shared" si="147"/>
        <v>5.6539674892991665E-3</v>
      </c>
      <c r="G95" s="51">
        <f t="shared" si="147"/>
        <v>0.2633391661759768</v>
      </c>
      <c r="H95" s="51">
        <f t="shared" si="147"/>
        <v>0.59452750501004592</v>
      </c>
      <c r="I95" s="51">
        <f t="shared" si="147"/>
        <v>0.87102803738317758</v>
      </c>
      <c r="J95" s="51">
        <f t="shared" si="147"/>
        <v>0</v>
      </c>
      <c r="K95" s="51">
        <f t="shared" si="147"/>
        <v>9.2495934779388098E-2</v>
      </c>
      <c r="L95" s="51">
        <f t="shared" si="147"/>
        <v>0.31791841303423179</v>
      </c>
      <c r="M95" s="51">
        <f t="shared" si="147"/>
        <v>0.17047913815499011</v>
      </c>
      <c r="N95" s="51">
        <f t="shared" si="147"/>
        <v>2.7211284964378229E-3</v>
      </c>
      <c r="O95" s="51">
        <f t="shared" si="147"/>
        <v>0.19119195065022357</v>
      </c>
      <c r="P95" s="51">
        <f t="shared" si="147"/>
        <v>3.6732112996661251E-2</v>
      </c>
      <c r="Q95" s="51">
        <f t="shared" si="147"/>
        <v>0.32907204827721492</v>
      </c>
      <c r="R95" s="51">
        <f t="shared" si="147"/>
        <v>0.49734220323529615</v>
      </c>
      <c r="S95" s="51">
        <f t="shared" si="147"/>
        <v>0</v>
      </c>
      <c r="T95" s="51">
        <f t="shared" si="147"/>
        <v>0</v>
      </c>
      <c r="U95" s="51">
        <f t="shared" si="147"/>
        <v>0.32179050190853375</v>
      </c>
      <c r="V95" s="51">
        <f t="shared" si="147"/>
        <v>8.1063784439300318E-2</v>
      </c>
      <c r="W95" s="51">
        <f t="shared" si="147"/>
        <v>4.9078233536218437E-2</v>
      </c>
      <c r="X95" s="51">
        <f t="shared" si="147"/>
        <v>0.15607317034380547</v>
      </c>
      <c r="Y95" s="51">
        <f t="shared" si="147"/>
        <v>0.30599519805301861</v>
      </c>
      <c r="Z95" s="51">
        <f t="shared" si="147"/>
        <v>0</v>
      </c>
      <c r="AA95" s="51">
        <f t="shared" si="147"/>
        <v>0</v>
      </c>
      <c r="AB95" s="51">
        <f t="shared" si="147"/>
        <v>2.6175798537631058E-2</v>
      </c>
      <c r="AC95" s="51">
        <f t="shared" si="147"/>
        <v>7.910055037356746E-2</v>
      </c>
      <c r="AD95" s="51">
        <f t="shared" si="147"/>
        <v>8.2724634111401866E-4</v>
      </c>
      <c r="AE95" s="51">
        <f t="shared" si="147"/>
        <v>1.9903135554171184E-2</v>
      </c>
      <c r="AF95" s="51">
        <f t="shared" si="147"/>
        <v>6.5547351542214914E-3</v>
      </c>
      <c r="AG95" s="51">
        <f t="shared" si="147"/>
        <v>0.98456446056301417</v>
      </c>
      <c r="AH95" s="51">
        <f t="shared" si="147"/>
        <v>0.99712295476449819</v>
      </c>
      <c r="AI95" s="51">
        <f t="shared" si="147"/>
        <v>0.41163985871616787</v>
      </c>
      <c r="AJ95" s="51">
        <f t="shared" si="147"/>
        <v>0.9767117259988638</v>
      </c>
      <c r="AK95" s="51">
        <f t="shared" si="147"/>
        <v>7.6475810191324314E-3</v>
      </c>
      <c r="AL95" s="51">
        <f t="shared" si="147"/>
        <v>0</v>
      </c>
      <c r="AM95" s="51">
        <f t="shared" si="147"/>
        <v>1</v>
      </c>
      <c r="AN95" s="51">
        <f t="shared" si="147"/>
        <v>9.9448068238835924E-2</v>
      </c>
      <c r="AO95" s="51">
        <f t="shared" si="147"/>
        <v>1</v>
      </c>
      <c r="AP95" s="51">
        <f t="shared" si="147"/>
        <v>0.66666666666666663</v>
      </c>
      <c r="AQ95" s="51">
        <f t="shared" si="147"/>
        <v>0.16711023205371001</v>
      </c>
      <c r="AR95" s="51">
        <f t="shared" si="147"/>
        <v>0.8125</v>
      </c>
    </row>
    <row r="96" spans="1:44" ht="11.25" customHeight="1" x14ac:dyDescent="0.2">
      <c r="A96" s="50" t="s">
        <v>260</v>
      </c>
      <c r="B96" s="51">
        <f t="shared" ref="B96:AR96" si="148">+IF(VALUE(B$44)=1,IF(VALUE(B$45)=1,(B60-B$37)/(B$38-B$37),1-((B60-B$37)/(B$38-B$37))),"")</f>
        <v>0.75927080204856767</v>
      </c>
      <c r="C96" s="51">
        <f t="shared" si="148"/>
        <v>0.751865156120475</v>
      </c>
      <c r="D96" s="51">
        <f t="shared" si="148"/>
        <v>5.6451481876242278E-3</v>
      </c>
      <c r="E96" s="51">
        <f t="shared" si="148"/>
        <v>0.42611523363126735</v>
      </c>
      <c r="F96" s="51">
        <f t="shared" si="148"/>
        <v>5.7823823329342799E-2</v>
      </c>
      <c r="G96" s="51">
        <f t="shared" si="148"/>
        <v>3.2465343449691438E-2</v>
      </c>
      <c r="H96" s="51">
        <f t="shared" si="148"/>
        <v>0.13559073137475153</v>
      </c>
      <c r="I96" s="51">
        <f t="shared" si="148"/>
        <v>0.94112149532710276</v>
      </c>
      <c r="J96" s="51">
        <f t="shared" si="148"/>
        <v>0</v>
      </c>
      <c r="K96" s="51">
        <f t="shared" si="148"/>
        <v>0.26054545369059107</v>
      </c>
      <c r="L96" s="51">
        <f t="shared" si="148"/>
        <v>0.21631041048653013</v>
      </c>
      <c r="M96" s="51">
        <f t="shared" si="148"/>
        <v>0</v>
      </c>
      <c r="N96" s="51">
        <f t="shared" si="148"/>
        <v>3.4570364833480596E-2</v>
      </c>
      <c r="O96" s="51">
        <f t="shared" si="148"/>
        <v>0</v>
      </c>
      <c r="P96" s="51">
        <f t="shared" si="148"/>
        <v>0</v>
      </c>
      <c r="Q96" s="51">
        <f t="shared" si="148"/>
        <v>0.24338371113141899</v>
      </c>
      <c r="R96" s="51">
        <f t="shared" si="148"/>
        <v>0.49601395260432818</v>
      </c>
      <c r="S96" s="51">
        <f t="shared" si="148"/>
        <v>0.18387091050818877</v>
      </c>
      <c r="T96" s="51">
        <f t="shared" si="148"/>
        <v>3.1138224646361581E-2</v>
      </c>
      <c r="U96" s="51">
        <f t="shared" si="148"/>
        <v>2.4071211847066565E-2</v>
      </c>
      <c r="V96" s="51">
        <f t="shared" si="148"/>
        <v>2.4300452518989348E-2</v>
      </c>
      <c r="W96" s="51">
        <f t="shared" si="148"/>
        <v>1.7914727269778951E-2</v>
      </c>
      <c r="X96" s="51">
        <f t="shared" si="148"/>
        <v>0</v>
      </c>
      <c r="Y96" s="51">
        <f t="shared" si="148"/>
        <v>2.8122411788456883E-2</v>
      </c>
      <c r="Z96" s="51">
        <f t="shared" si="148"/>
        <v>0</v>
      </c>
      <c r="AA96" s="51">
        <f t="shared" si="148"/>
        <v>0</v>
      </c>
      <c r="AB96" s="51">
        <f t="shared" si="148"/>
        <v>0.11008906376995493</v>
      </c>
      <c r="AC96" s="51">
        <f t="shared" si="148"/>
        <v>4.7197357094368869E-2</v>
      </c>
      <c r="AD96" s="51">
        <f t="shared" si="148"/>
        <v>2.452038541058656E-2</v>
      </c>
      <c r="AE96" s="51">
        <f t="shared" si="148"/>
        <v>5.7213697643075434E-2</v>
      </c>
      <c r="AF96" s="51">
        <f t="shared" si="148"/>
        <v>4.050823974213702E-2</v>
      </c>
      <c r="AG96" s="51">
        <f t="shared" si="148"/>
        <v>0.62200053455712068</v>
      </c>
      <c r="AH96" s="51">
        <f t="shared" si="148"/>
        <v>0.99150789606021195</v>
      </c>
      <c r="AI96" s="51">
        <f t="shared" si="148"/>
        <v>0.39341787570904241</v>
      </c>
      <c r="AJ96" s="51">
        <f t="shared" si="148"/>
        <v>0.62453436819266073</v>
      </c>
      <c r="AK96" s="51">
        <f t="shared" si="148"/>
        <v>4.160398389026268E-2</v>
      </c>
      <c r="AL96" s="51">
        <f t="shared" si="148"/>
        <v>0.5</v>
      </c>
      <c r="AM96" s="51">
        <f t="shared" si="148"/>
        <v>1</v>
      </c>
      <c r="AN96" s="51">
        <f t="shared" si="148"/>
        <v>0.10556949322629201</v>
      </c>
      <c r="AO96" s="51">
        <f t="shared" si="148"/>
        <v>0.13295539658852654</v>
      </c>
      <c r="AP96" s="51">
        <f t="shared" si="148"/>
        <v>1</v>
      </c>
      <c r="AQ96" s="51">
        <f t="shared" si="148"/>
        <v>0.2044693609279305</v>
      </c>
      <c r="AR96" s="51">
        <f t="shared" si="148"/>
        <v>0.109375</v>
      </c>
    </row>
    <row r="97" spans="1:44" ht="11.25" customHeight="1" x14ac:dyDescent="0.2">
      <c r="A97" s="52" t="s">
        <v>261</v>
      </c>
      <c r="B97" s="51">
        <f t="shared" ref="B97:AR97" si="149">+IF(VALUE(B$44)=1,IF(VALUE(B$45)=1,(B61-B$37)/(B$38-B$37),1-((B61-B$37)/(B$38-B$37))),"")</f>
        <v>2.4062515770599337E-2</v>
      </c>
      <c r="C97" s="51">
        <f t="shared" si="149"/>
        <v>0.86653771760154719</v>
      </c>
      <c r="D97" s="51">
        <f t="shared" si="149"/>
        <v>2.579495366508279E-2</v>
      </c>
      <c r="E97" s="51">
        <f t="shared" si="149"/>
        <v>0.56093444264564563</v>
      </c>
      <c r="F97" s="51">
        <f t="shared" si="149"/>
        <v>3.0834058078945112E-2</v>
      </c>
      <c r="G97" s="51">
        <f t="shared" si="149"/>
        <v>0</v>
      </c>
      <c r="H97" s="51">
        <f t="shared" si="149"/>
        <v>6.8804228747594953E-2</v>
      </c>
      <c r="I97" s="51">
        <f t="shared" si="149"/>
        <v>0.77196261682242995</v>
      </c>
      <c r="J97" s="51">
        <f t="shared" si="149"/>
        <v>6.1416201806123762E-3</v>
      </c>
      <c r="K97" s="51">
        <f t="shared" si="149"/>
        <v>0.16241712613015374</v>
      </c>
      <c r="L97" s="51">
        <f t="shared" si="149"/>
        <v>0</v>
      </c>
      <c r="M97" s="51">
        <f t="shared" si="149"/>
        <v>0.4484587935790213</v>
      </c>
      <c r="N97" s="51">
        <f t="shared" si="149"/>
        <v>1.6853063752085538E-4</v>
      </c>
      <c r="O97" s="51">
        <f t="shared" si="149"/>
        <v>0.90835657550711679</v>
      </c>
      <c r="P97" s="51">
        <f t="shared" si="149"/>
        <v>0.94952363833866882</v>
      </c>
      <c r="Q97" s="51">
        <f t="shared" si="149"/>
        <v>0</v>
      </c>
      <c r="R97" s="51">
        <f t="shared" si="149"/>
        <v>0.24056507735168933</v>
      </c>
      <c r="S97" s="51">
        <f t="shared" si="149"/>
        <v>0.24820665037755588</v>
      </c>
      <c r="T97" s="51">
        <f t="shared" si="149"/>
        <v>4.5373047346267837E-3</v>
      </c>
      <c r="U97" s="51">
        <f t="shared" si="149"/>
        <v>0.23624356558357154</v>
      </c>
      <c r="V97" s="51">
        <f t="shared" si="149"/>
        <v>0.2683968201900554</v>
      </c>
      <c r="W97" s="51">
        <f t="shared" si="149"/>
        <v>0.17916261638513603</v>
      </c>
      <c r="X97" s="51">
        <f t="shared" si="149"/>
        <v>8.2616155295391361E-2</v>
      </c>
      <c r="Y97" s="51">
        <f t="shared" si="149"/>
        <v>0.31312591378085852</v>
      </c>
      <c r="Z97" s="51">
        <f t="shared" si="149"/>
        <v>4.75054058251088E-3</v>
      </c>
      <c r="AA97" s="51">
        <f t="shared" si="149"/>
        <v>1.4797260643873052E-2</v>
      </c>
      <c r="AB97" s="51">
        <f t="shared" si="149"/>
        <v>0.1127520721002556</v>
      </c>
      <c r="AC97" s="51">
        <f t="shared" si="149"/>
        <v>4.2511920033993435E-2</v>
      </c>
      <c r="AD97" s="51">
        <f t="shared" si="149"/>
        <v>3.7681616493150313E-3</v>
      </c>
      <c r="AE97" s="51">
        <f t="shared" si="149"/>
        <v>5.0054780446628082E-2</v>
      </c>
      <c r="AF97" s="51">
        <f t="shared" si="149"/>
        <v>1.9531810663746377E-2</v>
      </c>
      <c r="AG97" s="51">
        <f t="shared" si="149"/>
        <v>0.47790265741878746</v>
      </c>
      <c r="AH97" s="51">
        <f t="shared" si="149"/>
        <v>0.99303940209447816</v>
      </c>
      <c r="AI97" s="51">
        <f t="shared" si="149"/>
        <v>0.14783234884805602</v>
      </c>
      <c r="AJ97" s="51">
        <f t="shared" si="149"/>
        <v>0.9548250896237247</v>
      </c>
      <c r="AK97" s="51">
        <f t="shared" si="149"/>
        <v>2.9714857731139875E-2</v>
      </c>
      <c r="AL97" s="51">
        <f t="shared" si="149"/>
        <v>0</v>
      </c>
      <c r="AM97" s="51">
        <f t="shared" si="149"/>
        <v>1</v>
      </c>
      <c r="AN97" s="51">
        <f t="shared" si="149"/>
        <v>8.8309081786251877E-3</v>
      </c>
      <c r="AO97" s="51">
        <f t="shared" si="149"/>
        <v>3.4525766459988144E-2</v>
      </c>
      <c r="AP97" s="51">
        <f t="shared" si="149"/>
        <v>0</v>
      </c>
      <c r="AQ97" s="51">
        <f t="shared" si="149"/>
        <v>8.454745988797091E-2</v>
      </c>
      <c r="AR97" s="51">
        <f t="shared" si="149"/>
        <v>0.25</v>
      </c>
    </row>
    <row r="98" spans="1:44" ht="11.25" customHeight="1" x14ac:dyDescent="0.2">
      <c r="A98" s="50" t="s">
        <v>262</v>
      </c>
      <c r="B98" s="51">
        <f t="shared" ref="B98:AR98" si="150">+IF(VALUE(B$44)=1,IF(VALUE(B$45)=1,(B62-B$37)/(B$38-B$37),1-((B62-B$37)/(B$38-B$37))),"")</f>
        <v>0.87079649869281239</v>
      </c>
      <c r="C98" s="51">
        <f t="shared" si="150"/>
        <v>0</v>
      </c>
      <c r="D98" s="51">
        <f t="shared" si="150"/>
        <v>0.29350158598718062</v>
      </c>
      <c r="E98" s="51">
        <f t="shared" si="150"/>
        <v>0.39335227670283773</v>
      </c>
      <c r="F98" s="51">
        <f t="shared" si="150"/>
        <v>2.4133951059835002E-3</v>
      </c>
      <c r="G98" s="51">
        <f t="shared" si="150"/>
        <v>0.13067465163770875</v>
      </c>
      <c r="H98" s="51">
        <f t="shared" si="150"/>
        <v>0.55017793018319905</v>
      </c>
      <c r="I98" s="51">
        <f t="shared" si="150"/>
        <v>0.98785046728971959</v>
      </c>
      <c r="J98" s="51">
        <f t="shared" si="150"/>
        <v>0.19738494246663571</v>
      </c>
      <c r="K98" s="51">
        <f t="shared" si="150"/>
        <v>0.17315842464141659</v>
      </c>
      <c r="L98" s="51">
        <f t="shared" si="150"/>
        <v>2.1655082771221978E-2</v>
      </c>
      <c r="M98" s="51">
        <f t="shared" si="150"/>
        <v>1.1680462194631995E-2</v>
      </c>
      <c r="N98" s="51">
        <f t="shared" si="150"/>
        <v>4.4861573284467042E-2</v>
      </c>
      <c r="O98" s="51">
        <f t="shared" si="150"/>
        <v>0</v>
      </c>
      <c r="P98" s="51">
        <f t="shared" si="150"/>
        <v>0</v>
      </c>
      <c r="Q98" s="51">
        <f t="shared" si="150"/>
        <v>0.27831226244435842</v>
      </c>
      <c r="R98" s="51">
        <f t="shared" si="150"/>
        <v>0.30721002920177154</v>
      </c>
      <c r="S98" s="51">
        <f t="shared" si="150"/>
        <v>0</v>
      </c>
      <c r="T98" s="51">
        <f t="shared" si="150"/>
        <v>1.2526684876530232E-2</v>
      </c>
      <c r="U98" s="51">
        <f t="shared" si="150"/>
        <v>0.14080383705936123</v>
      </c>
      <c r="V98" s="51">
        <f t="shared" si="150"/>
        <v>4.9765267413925264E-2</v>
      </c>
      <c r="W98" s="51">
        <f t="shared" si="150"/>
        <v>3.6822500495383791E-2</v>
      </c>
      <c r="X98" s="51">
        <f t="shared" si="150"/>
        <v>9.3810843099372654E-2</v>
      </c>
      <c r="Y98" s="51">
        <f t="shared" si="150"/>
        <v>8.0573781618192147E-2</v>
      </c>
      <c r="Z98" s="51">
        <f t="shared" si="150"/>
        <v>6.4216686187029498E-2</v>
      </c>
      <c r="AA98" s="51">
        <f t="shared" si="150"/>
        <v>0.25198937851346304</v>
      </c>
      <c r="AB98" s="51">
        <f t="shared" si="150"/>
        <v>0.37651715244239536</v>
      </c>
      <c r="AC98" s="51">
        <f t="shared" si="150"/>
        <v>0.12339427791488737</v>
      </c>
      <c r="AD98" s="51">
        <f t="shared" si="150"/>
        <v>1.4648952446616865E-2</v>
      </c>
      <c r="AE98" s="51">
        <f t="shared" si="150"/>
        <v>0.10225502604346715</v>
      </c>
      <c r="AF98" s="51">
        <f t="shared" si="150"/>
        <v>5.4903779703573283E-2</v>
      </c>
      <c r="AG98" s="51">
        <f t="shared" si="150"/>
        <v>0.74005425792711899</v>
      </c>
      <c r="AH98" s="51">
        <f t="shared" si="150"/>
        <v>0.99174771945810147</v>
      </c>
      <c r="AI98" s="51">
        <f t="shared" si="150"/>
        <v>0.34993839294727297</v>
      </c>
      <c r="AJ98" s="51">
        <f t="shared" si="150"/>
        <v>0.93101011096972375</v>
      </c>
      <c r="AK98" s="51">
        <f t="shared" si="150"/>
        <v>8.9961544253761433E-2</v>
      </c>
      <c r="AL98" s="51">
        <f t="shared" si="150"/>
        <v>0</v>
      </c>
      <c r="AM98" s="51">
        <f t="shared" si="150"/>
        <v>1</v>
      </c>
      <c r="AN98" s="51">
        <f t="shared" si="150"/>
        <v>0.11590566984445559</v>
      </c>
      <c r="AO98" s="51">
        <f t="shared" si="150"/>
        <v>1.9762299155956637E-2</v>
      </c>
      <c r="AP98" s="51">
        <f t="shared" si="150"/>
        <v>1</v>
      </c>
      <c r="AQ98" s="51">
        <f t="shared" si="150"/>
        <v>0</v>
      </c>
      <c r="AR98" s="51">
        <f t="shared" si="150"/>
        <v>0.53125000000000011</v>
      </c>
    </row>
    <row r="99" spans="1:44" ht="11.25" customHeight="1" x14ac:dyDescent="0.2">
      <c r="A99" s="52" t="s">
        <v>263</v>
      </c>
      <c r="B99" s="51">
        <f t="shared" ref="B99:AR99" si="151">+IF(VALUE(B$44)=1,IF(VALUE(B$45)=1,(B63-B$37)/(B$38-B$37),1-((B63-B$37)/(B$38-B$37))),"")</f>
        <v>0.28520678980399017</v>
      </c>
      <c r="C99" s="51">
        <f t="shared" si="151"/>
        <v>0.683614258082343</v>
      </c>
      <c r="D99" s="51">
        <f t="shared" si="151"/>
        <v>4.5649000549644748E-2</v>
      </c>
      <c r="E99" s="51">
        <f t="shared" si="151"/>
        <v>0.82618798912142777</v>
      </c>
      <c r="F99" s="51">
        <f t="shared" si="151"/>
        <v>1.4665773406585262E-2</v>
      </c>
      <c r="G99" s="51">
        <f t="shared" si="151"/>
        <v>7.4675247748464384E-3</v>
      </c>
      <c r="H99" s="51">
        <f t="shared" si="151"/>
        <v>1.1258340081156233E-2</v>
      </c>
      <c r="I99" s="51">
        <f t="shared" si="151"/>
        <v>0.96728971962616828</v>
      </c>
      <c r="J99" s="51">
        <f t="shared" si="151"/>
        <v>5.2556629939795804E-2</v>
      </c>
      <c r="K99" s="51">
        <f t="shared" si="151"/>
        <v>5.9631480118322894E-2</v>
      </c>
      <c r="L99" s="51">
        <f t="shared" si="151"/>
        <v>0</v>
      </c>
      <c r="M99" s="51">
        <f t="shared" si="151"/>
        <v>2.2577534836214698E-2</v>
      </c>
      <c r="N99" s="51">
        <f t="shared" si="151"/>
        <v>8.6725960298897134E-3</v>
      </c>
      <c r="O99" s="51">
        <f t="shared" si="151"/>
        <v>0</v>
      </c>
      <c r="P99" s="51">
        <f t="shared" si="151"/>
        <v>0</v>
      </c>
      <c r="Q99" s="51">
        <f t="shared" si="151"/>
        <v>0.54668210042471432</v>
      </c>
      <c r="R99" s="51">
        <f t="shared" si="151"/>
        <v>0.35161538666142994</v>
      </c>
      <c r="S99" s="51">
        <f t="shared" si="151"/>
        <v>0</v>
      </c>
      <c r="T99" s="51">
        <f t="shared" si="151"/>
        <v>7.4336493408931337E-2</v>
      </c>
      <c r="U99" s="51">
        <f t="shared" si="151"/>
        <v>6.1393788642463532E-2</v>
      </c>
      <c r="V99" s="51">
        <f t="shared" si="151"/>
        <v>7.2530316144518103E-2</v>
      </c>
      <c r="W99" s="51">
        <f t="shared" si="151"/>
        <v>2.1915810935060051E-2</v>
      </c>
      <c r="X99" s="51">
        <f t="shared" si="151"/>
        <v>6.4525758307929282E-2</v>
      </c>
      <c r="Y99" s="51">
        <f t="shared" si="151"/>
        <v>5.9901312222844935E-2</v>
      </c>
      <c r="Z99" s="51">
        <f t="shared" si="151"/>
        <v>1.2347234263954314E-3</v>
      </c>
      <c r="AA99" s="51">
        <f t="shared" si="151"/>
        <v>2.3622601583323771E-2</v>
      </c>
      <c r="AB99" s="51">
        <f t="shared" si="151"/>
        <v>9.9922865120769769E-2</v>
      </c>
      <c r="AC99" s="51">
        <f t="shared" si="151"/>
        <v>1.6220790974537918E-2</v>
      </c>
      <c r="AD99" s="51">
        <f t="shared" si="151"/>
        <v>1.9521837413284733E-2</v>
      </c>
      <c r="AE99" s="51">
        <f t="shared" si="151"/>
        <v>2.0011926662862917E-2</v>
      </c>
      <c r="AF99" s="51">
        <f t="shared" si="151"/>
        <v>1.4573743626847435E-2</v>
      </c>
      <c r="AG99" s="51">
        <f t="shared" si="151"/>
        <v>0</v>
      </c>
      <c r="AH99" s="51">
        <f t="shared" si="151"/>
        <v>0.99753453259748426</v>
      </c>
      <c r="AI99" s="51">
        <f t="shared" si="151"/>
        <v>0.37968474765591481</v>
      </c>
      <c r="AJ99" s="51">
        <f t="shared" si="151"/>
        <v>0.87206349313790499</v>
      </c>
      <c r="AK99" s="51">
        <f t="shared" si="151"/>
        <v>1.8814885941944446E-2</v>
      </c>
      <c r="AL99" s="51">
        <f t="shared" si="151"/>
        <v>0.5</v>
      </c>
      <c r="AM99" s="51">
        <f t="shared" si="151"/>
        <v>1</v>
      </c>
      <c r="AN99" s="51">
        <f t="shared" si="151"/>
        <v>7.6768690416457605E-2</v>
      </c>
      <c r="AO99" s="51">
        <f t="shared" si="151"/>
        <v>0.32842250096744308</v>
      </c>
      <c r="AP99" s="51">
        <f t="shared" si="151"/>
        <v>0.66666666666666663</v>
      </c>
      <c r="AQ99" s="51">
        <f t="shared" si="151"/>
        <v>3.4135683349889603E-2</v>
      </c>
      <c r="AR99" s="51">
        <f t="shared" si="151"/>
        <v>0.17187500000000003</v>
      </c>
    </row>
    <row r="100" spans="1:44" ht="11.25" customHeight="1" x14ac:dyDescent="0.2">
      <c r="A100" s="50" t="s">
        <v>264</v>
      </c>
      <c r="B100" s="51">
        <f t="shared" ref="B100:AR100" si="152">+IF(VALUE(B$44)=1,IF(VALUE(B$45)=1,(B64-B$37)/(B$38-B$37),1-((B64-B$37)/(B$38-B$37))),"")</f>
        <v>6.3405103238835678E-2</v>
      </c>
      <c r="C100" s="51">
        <f t="shared" si="152"/>
        <v>0.87869577231279328</v>
      </c>
      <c r="D100" s="51">
        <f t="shared" si="152"/>
        <v>1.6418712040896448E-2</v>
      </c>
      <c r="E100" s="51">
        <f t="shared" si="152"/>
        <v>0.22188637089372826</v>
      </c>
      <c r="F100" s="51">
        <f t="shared" si="152"/>
        <v>3.387194184611151E-2</v>
      </c>
      <c r="G100" s="51">
        <f t="shared" si="152"/>
        <v>1.9669196906409291E-2</v>
      </c>
      <c r="H100" s="51">
        <f t="shared" si="152"/>
        <v>1</v>
      </c>
      <c r="I100" s="51">
        <f t="shared" si="152"/>
        <v>1</v>
      </c>
      <c r="J100" s="51">
        <f t="shared" si="152"/>
        <v>2.2788917050689059E-2</v>
      </c>
      <c r="K100" s="51">
        <f t="shared" si="152"/>
        <v>0.22878958435437316</v>
      </c>
      <c r="L100" s="51">
        <f t="shared" si="152"/>
        <v>0</v>
      </c>
      <c r="M100" s="51">
        <f t="shared" si="152"/>
        <v>3.2209142147744917E-2</v>
      </c>
      <c r="N100" s="51">
        <f t="shared" si="152"/>
        <v>7.8502744280842751E-2</v>
      </c>
      <c r="O100" s="51">
        <f t="shared" si="152"/>
        <v>0.15383808532988763</v>
      </c>
      <c r="P100" s="51">
        <f t="shared" si="152"/>
        <v>0.20548920220297182</v>
      </c>
      <c r="Q100" s="51">
        <f t="shared" si="152"/>
        <v>0.54944521569144544</v>
      </c>
      <c r="R100" s="51">
        <f t="shared" si="152"/>
        <v>0.38720227149895259</v>
      </c>
      <c r="S100" s="51">
        <f t="shared" si="152"/>
        <v>3.3838740632044312E-2</v>
      </c>
      <c r="T100" s="51">
        <f t="shared" si="152"/>
        <v>0.22429515782708043</v>
      </c>
      <c r="U100" s="51">
        <f t="shared" si="152"/>
        <v>0</v>
      </c>
      <c r="V100" s="51">
        <f t="shared" si="152"/>
        <v>0.13474014608376153</v>
      </c>
      <c r="W100" s="51">
        <f t="shared" si="152"/>
        <v>6.7152070656830128E-3</v>
      </c>
      <c r="X100" s="51">
        <f t="shared" si="152"/>
        <v>2.008260127727611E-2</v>
      </c>
      <c r="Y100" s="51">
        <f t="shared" si="152"/>
        <v>1.5271295094073194E-2</v>
      </c>
      <c r="Z100" s="51">
        <f t="shared" si="152"/>
        <v>0.1640626109475786</v>
      </c>
      <c r="AA100" s="51">
        <f t="shared" si="152"/>
        <v>4.5721283192790556E-2</v>
      </c>
      <c r="AB100" s="51">
        <f t="shared" si="152"/>
        <v>0.3957395167800184</v>
      </c>
      <c r="AC100" s="51">
        <f t="shared" si="152"/>
        <v>2.6976808758604642E-2</v>
      </c>
      <c r="AD100" s="51">
        <f t="shared" si="152"/>
        <v>8.6070518116068404E-2</v>
      </c>
      <c r="AE100" s="51">
        <f t="shared" si="152"/>
        <v>5.7811512039403115E-2</v>
      </c>
      <c r="AF100" s="51">
        <f t="shared" si="152"/>
        <v>5.8278675236488255E-2</v>
      </c>
      <c r="AG100" s="51">
        <f t="shared" si="152"/>
        <v>0</v>
      </c>
      <c r="AH100" s="51">
        <f t="shared" si="152"/>
        <v>0.9995456721824898</v>
      </c>
      <c r="AI100" s="51">
        <f t="shared" si="152"/>
        <v>0.28698741947068029</v>
      </c>
      <c r="AJ100" s="51">
        <f t="shared" si="152"/>
        <v>0.74293072420465189</v>
      </c>
      <c r="AK100" s="51">
        <f t="shared" si="152"/>
        <v>7.3013676797067301E-2</v>
      </c>
      <c r="AL100" s="51">
        <f t="shared" si="152"/>
        <v>0</v>
      </c>
      <c r="AM100" s="51">
        <f t="shared" si="152"/>
        <v>0</v>
      </c>
      <c r="AN100" s="51">
        <f t="shared" si="152"/>
        <v>0.14099347717009533</v>
      </c>
      <c r="AO100" s="51">
        <f t="shared" si="152"/>
        <v>0.15067336144305526</v>
      </c>
      <c r="AP100" s="51">
        <f t="shared" si="152"/>
        <v>0.66666666666666663</v>
      </c>
      <c r="AQ100" s="51">
        <f t="shared" si="152"/>
        <v>0.74174843102188426</v>
      </c>
      <c r="AR100" s="51">
        <f t="shared" si="152"/>
        <v>0.46875000000000006</v>
      </c>
    </row>
    <row r="101" spans="1:44" ht="11.25" customHeight="1" x14ac:dyDescent="0.2">
      <c r="A101" s="52" t="s">
        <v>265</v>
      </c>
      <c r="B101" s="51">
        <f t="shared" ref="B101:AR101" si="153">+IF(VALUE(B$44)=1,IF(VALUE(B$45)=1,(B65-B$37)/(B$38-B$37),1-((B65-B$37)/(B$38-B$37))),"")</f>
        <v>0.12185212719803269</v>
      </c>
      <c r="C101" s="51">
        <f t="shared" si="153"/>
        <v>0.83310306714562066</v>
      </c>
      <c r="D101" s="51">
        <f t="shared" si="153"/>
        <v>8.4518694151815094E-2</v>
      </c>
      <c r="E101" s="51">
        <f t="shared" si="153"/>
        <v>0.2101755471117889</v>
      </c>
      <c r="F101" s="51">
        <f t="shared" si="153"/>
        <v>2.6629614834578126E-3</v>
      </c>
      <c r="G101" s="51">
        <f t="shared" si="153"/>
        <v>0.1146210807117506</v>
      </c>
      <c r="H101" s="51">
        <f t="shared" si="153"/>
        <v>9.8503582983456642E-2</v>
      </c>
      <c r="I101" s="51">
        <f t="shared" si="153"/>
        <v>0.95794392523364491</v>
      </c>
      <c r="J101" s="51">
        <f t="shared" si="153"/>
        <v>0</v>
      </c>
      <c r="K101" s="51">
        <f t="shared" si="153"/>
        <v>7.5119171039712301E-2</v>
      </c>
      <c r="L101" s="51">
        <f t="shared" si="153"/>
        <v>0.2378725212187745</v>
      </c>
      <c r="M101" s="51">
        <f t="shared" si="153"/>
        <v>2.9510528493838849E-2</v>
      </c>
      <c r="N101" s="51">
        <f t="shared" si="153"/>
        <v>2.5773114275769561E-3</v>
      </c>
      <c r="O101" s="51">
        <f t="shared" si="153"/>
        <v>0</v>
      </c>
      <c r="P101" s="51">
        <f t="shared" si="153"/>
        <v>0</v>
      </c>
      <c r="Q101" s="51">
        <f t="shared" si="153"/>
        <v>0.18060653646832939</v>
      </c>
      <c r="R101" s="51">
        <f t="shared" si="153"/>
        <v>0.16789914766596808</v>
      </c>
      <c r="S101" s="51">
        <f t="shared" si="153"/>
        <v>0.22896609449509786</v>
      </c>
      <c r="T101" s="51">
        <f t="shared" si="153"/>
        <v>0.17662982249214154</v>
      </c>
      <c r="U101" s="51">
        <f t="shared" si="153"/>
        <v>0.11475248619440201</v>
      </c>
      <c r="V101" s="51">
        <f t="shared" si="153"/>
        <v>0.11376936037622079</v>
      </c>
      <c r="W101" s="51">
        <f t="shared" si="153"/>
        <v>1.355699686322911E-2</v>
      </c>
      <c r="X101" s="51">
        <f t="shared" si="153"/>
        <v>0.17822996693574489</v>
      </c>
      <c r="Y101" s="51">
        <f t="shared" si="153"/>
        <v>8.177959269852364E-2</v>
      </c>
      <c r="Z101" s="51">
        <f t="shared" si="153"/>
        <v>1.2144905766174881E-2</v>
      </c>
      <c r="AA101" s="51">
        <f t="shared" si="153"/>
        <v>9.2876821992868702E-3</v>
      </c>
      <c r="AB101" s="51">
        <f t="shared" si="153"/>
        <v>0.19621138320344705</v>
      </c>
      <c r="AC101" s="51">
        <f t="shared" si="153"/>
        <v>4.7228075416502792E-2</v>
      </c>
      <c r="AD101" s="51">
        <f t="shared" si="153"/>
        <v>1.778861612810103E-2</v>
      </c>
      <c r="AE101" s="51">
        <f t="shared" si="153"/>
        <v>3.7876776408775938E-2</v>
      </c>
      <c r="AF101" s="51">
        <f t="shared" si="153"/>
        <v>2.051974497391457E-2</v>
      </c>
      <c r="AG101" s="51">
        <f t="shared" si="153"/>
        <v>0.42762691738708347</v>
      </c>
      <c r="AH101" s="51">
        <f t="shared" si="153"/>
        <v>0.99382026743205298</v>
      </c>
      <c r="AI101" s="51">
        <f t="shared" si="153"/>
        <v>0.24433263962712867</v>
      </c>
      <c r="AJ101" s="51">
        <f t="shared" si="153"/>
        <v>0.73034958205293643</v>
      </c>
      <c r="AK101" s="51">
        <f t="shared" si="153"/>
        <v>2.7195276605440986E-2</v>
      </c>
      <c r="AL101" s="51">
        <f t="shared" si="153"/>
        <v>0.5</v>
      </c>
      <c r="AM101" s="51">
        <f t="shared" si="153"/>
        <v>0</v>
      </c>
      <c r="AN101" s="51">
        <f t="shared" si="153"/>
        <v>5.0275965880582044E-2</v>
      </c>
      <c r="AO101" s="51">
        <f t="shared" si="153"/>
        <v>0.10822854328477224</v>
      </c>
      <c r="AP101" s="51">
        <f t="shared" si="153"/>
        <v>0</v>
      </c>
      <c r="AQ101" s="51">
        <f t="shared" si="153"/>
        <v>0.1336547470522684</v>
      </c>
      <c r="AR101" s="51">
        <f t="shared" si="153"/>
        <v>0.45312500000000011</v>
      </c>
    </row>
    <row r="102" spans="1:44" ht="11.25" customHeight="1" x14ac:dyDescent="0.2">
      <c r="A102" s="50" t="s">
        <v>266</v>
      </c>
      <c r="B102" s="51">
        <f t="shared" ref="B102:AR102" si="154">+IF(VALUE(B$44)=1,IF(VALUE(B$45)=1,(B66-B$37)/(B$38-B$37),1-((B66-B$37)/(B$38-B$37))),"")</f>
        <v>0.36448541086006125</v>
      </c>
      <c r="C102" s="51">
        <f t="shared" si="154"/>
        <v>0.74799668416689624</v>
      </c>
      <c r="D102" s="51">
        <f t="shared" si="154"/>
        <v>7.0347312128409736E-2</v>
      </c>
      <c r="E102" s="51">
        <f t="shared" si="154"/>
        <v>0.40200298677092949</v>
      </c>
      <c r="F102" s="51">
        <f t="shared" si="154"/>
        <v>6.321066457156653E-2</v>
      </c>
      <c r="G102" s="51">
        <f t="shared" si="154"/>
        <v>3.3608018368683081E-2</v>
      </c>
      <c r="H102" s="51">
        <f t="shared" si="154"/>
        <v>0</v>
      </c>
      <c r="I102" s="51">
        <f t="shared" si="154"/>
        <v>0.95794392523364491</v>
      </c>
      <c r="J102" s="51">
        <f t="shared" si="154"/>
        <v>1.1398130195050276E-2</v>
      </c>
      <c r="K102" s="51">
        <f t="shared" si="154"/>
        <v>1</v>
      </c>
      <c r="L102" s="51">
        <f t="shared" si="154"/>
        <v>0</v>
      </c>
      <c r="M102" s="51">
        <f t="shared" si="154"/>
        <v>0.46651410742692273</v>
      </c>
      <c r="N102" s="51">
        <f t="shared" si="154"/>
        <v>5.9679272958514974E-2</v>
      </c>
      <c r="O102" s="51">
        <f t="shared" si="154"/>
        <v>0.72545297412970644</v>
      </c>
      <c r="P102" s="51">
        <f t="shared" si="154"/>
        <v>9.0834756852191417E-2</v>
      </c>
      <c r="Q102" s="51">
        <f t="shared" si="154"/>
        <v>9.0108020983617959E-5</v>
      </c>
      <c r="R102" s="51">
        <f t="shared" si="154"/>
        <v>0.68673095443507937</v>
      </c>
      <c r="S102" s="51">
        <f t="shared" si="154"/>
        <v>0</v>
      </c>
      <c r="T102" s="51">
        <f t="shared" si="154"/>
        <v>4.6110446859664422E-2</v>
      </c>
      <c r="U102" s="51">
        <f t="shared" si="154"/>
        <v>6.3655778250559375E-2</v>
      </c>
      <c r="V102" s="51">
        <f t="shared" si="154"/>
        <v>0.32377356085591824</v>
      </c>
      <c r="W102" s="51">
        <f t="shared" si="154"/>
        <v>9.544850712935575E-2</v>
      </c>
      <c r="X102" s="51">
        <f t="shared" si="154"/>
        <v>0.12480744004018283</v>
      </c>
      <c r="Y102" s="51">
        <f t="shared" si="154"/>
        <v>4.0555057111175671E-2</v>
      </c>
      <c r="Z102" s="51">
        <f t="shared" si="154"/>
        <v>2.2253099106248335E-2</v>
      </c>
      <c r="AA102" s="51">
        <f t="shared" si="154"/>
        <v>8.0716040218979782E-2</v>
      </c>
      <c r="AB102" s="51">
        <f t="shared" si="154"/>
        <v>0.3343410788514003</v>
      </c>
      <c r="AC102" s="51">
        <f t="shared" si="154"/>
        <v>6.7460303154433854E-2</v>
      </c>
      <c r="AD102" s="51">
        <f t="shared" si="154"/>
        <v>8.0028458346193918E-2</v>
      </c>
      <c r="AE102" s="51">
        <f t="shared" si="154"/>
        <v>0.50351442276918024</v>
      </c>
      <c r="AF102" s="51">
        <f t="shared" si="154"/>
        <v>0.30351752768619022</v>
      </c>
      <c r="AG102" s="51">
        <f t="shared" si="154"/>
        <v>0.36884250870924284</v>
      </c>
      <c r="AH102" s="51">
        <f t="shared" si="154"/>
        <v>0.97102053497156737</v>
      </c>
      <c r="AI102" s="51">
        <f t="shared" si="154"/>
        <v>0.18675373077820412</v>
      </c>
      <c r="AJ102" s="51">
        <f t="shared" si="154"/>
        <v>0.41115048701133672</v>
      </c>
      <c r="AK102" s="51">
        <f t="shared" si="154"/>
        <v>0.37093514985732284</v>
      </c>
      <c r="AL102" s="51">
        <f t="shared" si="154"/>
        <v>1</v>
      </c>
      <c r="AM102" s="51">
        <f t="shared" si="154"/>
        <v>1</v>
      </c>
      <c r="AN102" s="51">
        <f t="shared" si="154"/>
        <v>0.23973908680381331</v>
      </c>
      <c r="AO102" s="51">
        <f t="shared" si="154"/>
        <v>4.1893969439321999E-2</v>
      </c>
      <c r="AP102" s="51">
        <f t="shared" si="154"/>
        <v>0.33333333333333331</v>
      </c>
      <c r="AQ102" s="51">
        <f t="shared" si="154"/>
        <v>0.60099730803942086</v>
      </c>
      <c r="AR102" s="51">
        <f t="shared" si="154"/>
        <v>0.15625</v>
      </c>
    </row>
    <row r="103" spans="1:44" ht="11.25" customHeight="1" x14ac:dyDescent="0.2">
      <c r="A103" s="52" t="s">
        <v>267</v>
      </c>
      <c r="B103" s="51">
        <f t="shared" ref="B103:AR103" si="155">+IF(VALUE(B$44)=1,IF(VALUE(B$45)=1,(B67-B$37)/(B$38-B$37),1-((B67-B$37)/(B$38-B$37))),"")</f>
        <v>0.39545875032855793</v>
      </c>
      <c r="C103" s="51">
        <f t="shared" si="155"/>
        <v>0.7977341807129037</v>
      </c>
      <c r="D103" s="51">
        <f t="shared" si="155"/>
        <v>0.64282677281972345</v>
      </c>
      <c r="E103" s="51">
        <f t="shared" si="155"/>
        <v>0.79309810011353532</v>
      </c>
      <c r="F103" s="51">
        <f t="shared" si="155"/>
        <v>4.2856918452975007E-3</v>
      </c>
      <c r="G103" s="51">
        <f t="shared" si="155"/>
        <v>0.38304896116618314</v>
      </c>
      <c r="H103" s="51">
        <f t="shared" si="155"/>
        <v>0.23831537879174355</v>
      </c>
      <c r="I103" s="51">
        <f t="shared" si="155"/>
        <v>0.87476635514018697</v>
      </c>
      <c r="J103" s="51">
        <f t="shared" si="155"/>
        <v>1.8373384399279335E-2</v>
      </c>
      <c r="K103" s="51">
        <f t="shared" si="155"/>
        <v>0.17444992424116135</v>
      </c>
      <c r="L103" s="51">
        <f t="shared" si="155"/>
        <v>0.54655280116956284</v>
      </c>
      <c r="M103" s="51">
        <f t="shared" si="155"/>
        <v>0.24742879364297629</v>
      </c>
      <c r="N103" s="51">
        <f t="shared" si="155"/>
        <v>4.7035215008590699E-3</v>
      </c>
      <c r="O103" s="51">
        <f t="shared" si="155"/>
        <v>0</v>
      </c>
      <c r="P103" s="51">
        <f t="shared" si="155"/>
        <v>0</v>
      </c>
      <c r="Q103" s="51">
        <f t="shared" si="155"/>
        <v>0.25362754884022309</v>
      </c>
      <c r="R103" s="51">
        <f t="shared" si="155"/>
        <v>4.7722916463610945E-2</v>
      </c>
      <c r="S103" s="51">
        <f t="shared" si="155"/>
        <v>0</v>
      </c>
      <c r="T103" s="51">
        <f t="shared" si="155"/>
        <v>1.7149170215499932E-2</v>
      </c>
      <c r="U103" s="51">
        <f t="shared" si="155"/>
        <v>0.23554544391539251</v>
      </c>
      <c r="V103" s="51">
        <f t="shared" si="155"/>
        <v>0.12044113289022478</v>
      </c>
      <c r="W103" s="51">
        <f t="shared" si="155"/>
        <v>0.6668211961367001</v>
      </c>
      <c r="X103" s="51">
        <f t="shared" si="155"/>
        <v>0.19057555210493393</v>
      </c>
      <c r="Y103" s="51">
        <f t="shared" si="155"/>
        <v>0.18292958600294454</v>
      </c>
      <c r="Z103" s="51">
        <f t="shared" si="155"/>
        <v>3.7155729247973043E-2</v>
      </c>
      <c r="AA103" s="51">
        <f t="shared" si="155"/>
        <v>6.4535680733619497E-2</v>
      </c>
      <c r="AB103" s="51">
        <f t="shared" si="155"/>
        <v>3.0366688142843344E-2</v>
      </c>
      <c r="AC103" s="51">
        <f t="shared" si="155"/>
        <v>2.8254010837819348E-2</v>
      </c>
      <c r="AD103" s="51">
        <f t="shared" si="155"/>
        <v>9.7918867039986975E-3</v>
      </c>
      <c r="AE103" s="51">
        <f t="shared" si="155"/>
        <v>9.2056093266533107E-2</v>
      </c>
      <c r="AF103" s="51">
        <f t="shared" si="155"/>
        <v>4.9806140919726287E-2</v>
      </c>
      <c r="AG103" s="51">
        <f t="shared" si="155"/>
        <v>0.57802318250906715</v>
      </c>
      <c r="AH103" s="51">
        <f t="shared" si="155"/>
        <v>0.9881751864652466</v>
      </c>
      <c r="AI103" s="51">
        <f t="shared" si="155"/>
        <v>0.45164117546516369</v>
      </c>
      <c r="AJ103" s="51">
        <f t="shared" si="155"/>
        <v>0.84529989346123058</v>
      </c>
      <c r="AK103" s="51">
        <f t="shared" si="155"/>
        <v>7.5374044405643478E-2</v>
      </c>
      <c r="AL103" s="51">
        <f t="shared" si="155"/>
        <v>0</v>
      </c>
      <c r="AM103" s="51">
        <f t="shared" si="155"/>
        <v>0</v>
      </c>
      <c r="AN103" s="51">
        <f t="shared" si="155"/>
        <v>0</v>
      </c>
      <c r="AO103" s="51">
        <f t="shared" si="155"/>
        <v>0</v>
      </c>
      <c r="AP103" s="51">
        <f t="shared" si="155"/>
        <v>0.66666666666666663</v>
      </c>
      <c r="AQ103" s="51">
        <f t="shared" si="155"/>
        <v>0.75878843046304489</v>
      </c>
      <c r="AR103" s="51">
        <f t="shared" si="155"/>
        <v>0.67187500000000011</v>
      </c>
    </row>
    <row r="104" spans="1:44" ht="11.25" customHeight="1" x14ac:dyDescent="0.2">
      <c r="A104" s="50" t="s">
        <v>268</v>
      </c>
      <c r="B104" s="51">
        <f t="shared" ref="B104:AR104" si="156">+IF(VALUE(B$44)=1,IF(VALUE(B$45)=1,(B68-B$37)/(B$38-B$37),1-((B68-B$37)/(B$38-B$37))),"")</f>
        <v>0.61820967662959925</v>
      </c>
      <c r="C104" s="51">
        <f t="shared" si="156"/>
        <v>0.92318319977894447</v>
      </c>
      <c r="D104" s="51">
        <f t="shared" si="156"/>
        <v>2.2896849512887778E-2</v>
      </c>
      <c r="E104" s="51">
        <f t="shared" si="156"/>
        <v>0.84920364508558199</v>
      </c>
      <c r="F104" s="51">
        <f t="shared" si="156"/>
        <v>1.4591512789238667E-2</v>
      </c>
      <c r="G104" s="51">
        <f t="shared" si="156"/>
        <v>5.8739707938164396E-2</v>
      </c>
      <c r="H104" s="51">
        <f t="shared" si="156"/>
        <v>3.1112622096891959E-2</v>
      </c>
      <c r="I104" s="51">
        <f t="shared" si="156"/>
        <v>0.71869158878504669</v>
      </c>
      <c r="J104" s="51">
        <f t="shared" si="156"/>
        <v>8.477339072210455E-3</v>
      </c>
      <c r="K104" s="51">
        <f t="shared" si="156"/>
        <v>5.0848753451940128E-2</v>
      </c>
      <c r="L104" s="51">
        <f t="shared" si="156"/>
        <v>1</v>
      </c>
      <c r="M104" s="51">
        <f t="shared" si="156"/>
        <v>0</v>
      </c>
      <c r="N104" s="51">
        <f t="shared" si="156"/>
        <v>1.4024424436516325E-2</v>
      </c>
      <c r="O104" s="51">
        <f t="shared" si="156"/>
        <v>0</v>
      </c>
      <c r="P104" s="51">
        <f t="shared" si="156"/>
        <v>0</v>
      </c>
      <c r="Q104" s="51">
        <f t="shared" si="156"/>
        <v>0.48207652574748733</v>
      </c>
      <c r="R104" s="51">
        <f t="shared" si="156"/>
        <v>0.41752255244138803</v>
      </c>
      <c r="S104" s="51">
        <f t="shared" si="156"/>
        <v>0.11383134480352104</v>
      </c>
      <c r="T104" s="51">
        <f t="shared" si="156"/>
        <v>0</v>
      </c>
      <c r="U104" s="51">
        <f t="shared" si="156"/>
        <v>2.947857576465299E-2</v>
      </c>
      <c r="V104" s="51">
        <f t="shared" si="156"/>
        <v>9.2617696297662162E-3</v>
      </c>
      <c r="W104" s="51">
        <f t="shared" si="156"/>
        <v>6.3144465786755311E-2</v>
      </c>
      <c r="X104" s="51">
        <f t="shared" si="156"/>
        <v>1.7647900463565902E-2</v>
      </c>
      <c r="Y104" s="51">
        <f t="shared" si="156"/>
        <v>0.24465244864142888</v>
      </c>
      <c r="Z104" s="51">
        <f t="shared" si="156"/>
        <v>1.0268563745357989E-3</v>
      </c>
      <c r="AA104" s="51">
        <f t="shared" si="156"/>
        <v>1.8804705370405624E-2</v>
      </c>
      <c r="AB104" s="51">
        <f t="shared" si="156"/>
        <v>5.6040644056440048E-2</v>
      </c>
      <c r="AC104" s="51">
        <f t="shared" si="156"/>
        <v>0.21675277759391806</v>
      </c>
      <c r="AD104" s="51">
        <f t="shared" si="156"/>
        <v>2.0696544175738789E-2</v>
      </c>
      <c r="AE104" s="51">
        <f t="shared" si="156"/>
        <v>4.6086680549170721E-2</v>
      </c>
      <c r="AF104" s="51">
        <f t="shared" si="156"/>
        <v>8.0335988791462188E-3</v>
      </c>
      <c r="AG104" s="51">
        <f t="shared" si="156"/>
        <v>0.74868843290553655</v>
      </c>
      <c r="AH104" s="51">
        <f t="shared" si="156"/>
        <v>0.99763051866777508</v>
      </c>
      <c r="AI104" s="51">
        <f t="shared" si="156"/>
        <v>0.66496575608844088</v>
      </c>
      <c r="AJ104" s="51">
        <f t="shared" si="156"/>
        <v>0.8208787246728001</v>
      </c>
      <c r="AK104" s="51">
        <f t="shared" si="156"/>
        <v>2.222448452950063E-2</v>
      </c>
      <c r="AL104" s="51">
        <f t="shared" si="156"/>
        <v>0</v>
      </c>
      <c r="AM104" s="51">
        <f t="shared" si="156"/>
        <v>1</v>
      </c>
      <c r="AN104" s="51">
        <f t="shared" si="156"/>
        <v>0</v>
      </c>
      <c r="AO104" s="51">
        <f t="shared" si="156"/>
        <v>0</v>
      </c>
      <c r="AP104" s="51">
        <f t="shared" si="156"/>
        <v>1</v>
      </c>
      <c r="AQ104" s="51">
        <f t="shared" si="156"/>
        <v>0.10456586580029215</v>
      </c>
      <c r="AR104" s="51">
        <f t="shared" si="156"/>
        <v>0.51562500000000011</v>
      </c>
    </row>
    <row r="105" spans="1:44" ht="11.25" customHeight="1" x14ac:dyDescent="0.2">
      <c r="A105" s="52" t="s">
        <v>269</v>
      </c>
      <c r="B105" s="51">
        <f t="shared" ref="B105:AR105" si="157">+IF(VALUE(B$44)=1,IF(VALUE(B$45)=1,(B69-B$37)/(B$38-B$37),1-((B69-B$37)/(B$38-B$37))),"")</f>
        <v>8.226396278701055E-2</v>
      </c>
      <c r="C105" s="51">
        <f t="shared" si="157"/>
        <v>0.14893617021276626</v>
      </c>
      <c r="D105" s="51">
        <f t="shared" si="157"/>
        <v>0.50137483526061111</v>
      </c>
      <c r="E105" s="51">
        <f t="shared" si="157"/>
        <v>8.3777466326858688E-2</v>
      </c>
      <c r="F105" s="51">
        <f t="shared" si="157"/>
        <v>3.1056053239286399E-4</v>
      </c>
      <c r="G105" s="51">
        <f t="shared" si="157"/>
        <v>0.25598768468871241</v>
      </c>
      <c r="H105" s="51">
        <f t="shared" si="157"/>
        <v>0.19231388405812697</v>
      </c>
      <c r="I105" s="51">
        <f t="shared" si="157"/>
        <v>0.84766355140186911</v>
      </c>
      <c r="J105" s="51">
        <f t="shared" si="157"/>
        <v>6.5626489989318318E-2</v>
      </c>
      <c r="K105" s="51">
        <f t="shared" si="157"/>
        <v>6.1527688513536891E-2</v>
      </c>
      <c r="L105" s="51">
        <f t="shared" si="157"/>
        <v>2.212024881696736E-2</v>
      </c>
      <c r="M105" s="51">
        <f t="shared" si="157"/>
        <v>0.59451305734943549</v>
      </c>
      <c r="N105" s="51">
        <f t="shared" si="157"/>
        <v>6.2204082877970006E-4</v>
      </c>
      <c r="O105" s="51">
        <f t="shared" si="157"/>
        <v>0.37263480236750796</v>
      </c>
      <c r="P105" s="51">
        <f t="shared" si="157"/>
        <v>0.32130319110667971</v>
      </c>
      <c r="Q105" s="51">
        <f t="shared" si="157"/>
        <v>5.3519546675403186E-2</v>
      </c>
      <c r="R105" s="51">
        <f t="shared" si="157"/>
        <v>0.10923751944978206</v>
      </c>
      <c r="S105" s="51">
        <f t="shared" si="157"/>
        <v>0</v>
      </c>
      <c r="T105" s="51">
        <f t="shared" si="157"/>
        <v>0</v>
      </c>
      <c r="U105" s="51">
        <f t="shared" si="157"/>
        <v>0.48700628753516012</v>
      </c>
      <c r="V105" s="51">
        <f t="shared" si="157"/>
        <v>0.81258959949064435</v>
      </c>
      <c r="W105" s="51">
        <f t="shared" si="157"/>
        <v>0.10349939575284675</v>
      </c>
      <c r="X105" s="51">
        <f t="shared" si="157"/>
        <v>0.15196962206845632</v>
      </c>
      <c r="Y105" s="51">
        <f t="shared" si="157"/>
        <v>0.51676920143036942</v>
      </c>
      <c r="Z105" s="51">
        <f t="shared" si="157"/>
        <v>1.6301356987603263E-2</v>
      </c>
      <c r="AA105" s="51">
        <f t="shared" si="157"/>
        <v>0.10486182164634308</v>
      </c>
      <c r="AB105" s="51">
        <f t="shared" si="157"/>
        <v>0.43902250823219818</v>
      </c>
      <c r="AC105" s="51">
        <f t="shared" si="157"/>
        <v>2.8472176092343184E-2</v>
      </c>
      <c r="AD105" s="51">
        <f t="shared" si="157"/>
        <v>5.0899906379343971E-3</v>
      </c>
      <c r="AE105" s="51">
        <f t="shared" si="157"/>
        <v>2.5318057113840105E-2</v>
      </c>
      <c r="AF105" s="51">
        <f t="shared" si="157"/>
        <v>1.1940746610284499E-2</v>
      </c>
      <c r="AG105" s="51">
        <f t="shared" si="157"/>
        <v>0.9220363872716324</v>
      </c>
      <c r="AH105" s="51">
        <f t="shared" si="157"/>
        <v>0.99886553342219597</v>
      </c>
      <c r="AI105" s="51">
        <f t="shared" si="157"/>
        <v>1.2210648663561563E-2</v>
      </c>
      <c r="AJ105" s="51">
        <f t="shared" si="157"/>
        <v>0.90807325798072747</v>
      </c>
      <c r="AK105" s="51">
        <f t="shared" si="157"/>
        <v>2.0546014954005019E-2</v>
      </c>
      <c r="AL105" s="51">
        <f t="shared" si="157"/>
        <v>0</v>
      </c>
      <c r="AM105" s="51">
        <f t="shared" si="157"/>
        <v>1</v>
      </c>
      <c r="AN105" s="51">
        <f t="shared" si="157"/>
        <v>0</v>
      </c>
      <c r="AO105" s="51">
        <f t="shared" si="157"/>
        <v>5.0819703185150417E-2</v>
      </c>
      <c r="AP105" s="51">
        <f t="shared" si="157"/>
        <v>0.66666666666666663</v>
      </c>
      <c r="AQ105" s="51">
        <f t="shared" si="157"/>
        <v>8.0989040001151327E-2</v>
      </c>
      <c r="AR105" s="51">
        <f t="shared" si="157"/>
        <v>0.56250000000000011</v>
      </c>
    </row>
    <row r="106" spans="1:44" ht="11.25" customHeight="1" x14ac:dyDescent="0.2">
      <c r="A106" s="50" t="s">
        <v>270</v>
      </c>
      <c r="B106" s="51">
        <f t="shared" ref="B106:AR106" si="158">+IF(VALUE(B$44)=1,IF(VALUE(B$45)=1,(B70-B$37)/(B$38-B$37),1-((B70-B$37)/(B$38-B$37))),"")</f>
        <v>0.16296755709642058</v>
      </c>
      <c r="C106" s="51">
        <f t="shared" si="158"/>
        <v>0.5797181541862394</v>
      </c>
      <c r="D106" s="51">
        <f t="shared" si="158"/>
        <v>4.1158222745703486E-2</v>
      </c>
      <c r="E106" s="51">
        <f t="shared" si="158"/>
        <v>0.11556177805513021</v>
      </c>
      <c r="F106" s="51">
        <f t="shared" si="158"/>
        <v>1.0109786348958283E-2</v>
      </c>
      <c r="G106" s="51">
        <f t="shared" si="158"/>
        <v>9.9818276600233638E-2</v>
      </c>
      <c r="H106" s="51">
        <f t="shared" si="158"/>
        <v>0.17575054748980445</v>
      </c>
      <c r="I106" s="51">
        <f t="shared" si="158"/>
        <v>0.95887850467289715</v>
      </c>
      <c r="J106" s="51">
        <f t="shared" si="158"/>
        <v>2.4623452821747795E-2</v>
      </c>
      <c r="K106" s="51">
        <f t="shared" si="158"/>
        <v>0.222357339687413</v>
      </c>
      <c r="L106" s="51">
        <f t="shared" si="158"/>
        <v>0.17201502657793613</v>
      </c>
      <c r="M106" s="51">
        <f t="shared" si="158"/>
        <v>0.11155934853465664</v>
      </c>
      <c r="N106" s="51">
        <f t="shared" si="158"/>
        <v>1.0683431918380773E-2</v>
      </c>
      <c r="O106" s="51">
        <f t="shared" si="158"/>
        <v>1</v>
      </c>
      <c r="P106" s="51">
        <f t="shared" si="158"/>
        <v>0</v>
      </c>
      <c r="Q106" s="51">
        <f t="shared" si="158"/>
        <v>0.16970794628565106</v>
      </c>
      <c r="R106" s="51">
        <f t="shared" si="158"/>
        <v>0.21033808703609783</v>
      </c>
      <c r="S106" s="51">
        <f t="shared" si="158"/>
        <v>0.11536845568583236</v>
      </c>
      <c r="T106" s="51">
        <f t="shared" si="158"/>
        <v>3.4682049096050077E-2</v>
      </c>
      <c r="U106" s="51">
        <f t="shared" si="158"/>
        <v>0.39186864112803743</v>
      </c>
      <c r="V106" s="51">
        <f t="shared" si="158"/>
        <v>0.29207805259612368</v>
      </c>
      <c r="W106" s="51">
        <f t="shared" si="158"/>
        <v>0</v>
      </c>
      <c r="X106" s="51">
        <f t="shared" si="158"/>
        <v>1.7892305675049243E-2</v>
      </c>
      <c r="Y106" s="51">
        <f t="shared" si="158"/>
        <v>0.11099077089562727</v>
      </c>
      <c r="Z106" s="51">
        <f t="shared" si="158"/>
        <v>1.4345955342416901E-2</v>
      </c>
      <c r="AA106" s="51">
        <f t="shared" si="158"/>
        <v>2.1836633777964357E-2</v>
      </c>
      <c r="AB106" s="51">
        <f t="shared" si="158"/>
        <v>0.34233134550559929</v>
      </c>
      <c r="AC106" s="51">
        <f t="shared" si="158"/>
        <v>2.0937168937797176E-2</v>
      </c>
      <c r="AD106" s="51">
        <f t="shared" si="158"/>
        <v>4.9314419870039559E-2</v>
      </c>
      <c r="AE106" s="51">
        <f t="shared" si="158"/>
        <v>1.4150203940841636E-2</v>
      </c>
      <c r="AF106" s="51">
        <f t="shared" si="158"/>
        <v>2.6552653656135856E-2</v>
      </c>
      <c r="AG106" s="51">
        <f t="shared" si="158"/>
        <v>0.96810651876453724</v>
      </c>
      <c r="AH106" s="51">
        <f t="shared" si="158"/>
        <v>0.99122949971176855</v>
      </c>
      <c r="AI106" s="51">
        <f t="shared" si="158"/>
        <v>0.31710622798608107</v>
      </c>
      <c r="AJ106" s="51">
        <f t="shared" si="158"/>
        <v>0.58131487554437888</v>
      </c>
      <c r="AK106" s="51">
        <f t="shared" si="158"/>
        <v>4.7043475691487507E-2</v>
      </c>
      <c r="AL106" s="51">
        <f t="shared" si="158"/>
        <v>0.5</v>
      </c>
      <c r="AM106" s="51">
        <f t="shared" si="158"/>
        <v>1</v>
      </c>
      <c r="AN106" s="51">
        <f t="shared" si="158"/>
        <v>1.1038635223281489E-3</v>
      </c>
      <c r="AO106" s="51">
        <f t="shared" si="158"/>
        <v>5.0697927131013298E-3</v>
      </c>
      <c r="AP106" s="51">
        <f t="shared" si="158"/>
        <v>1</v>
      </c>
      <c r="AQ106" s="51">
        <f t="shared" si="158"/>
        <v>0.17429202134286303</v>
      </c>
      <c r="AR106" s="51">
        <f t="shared" si="158"/>
        <v>0.21875000000000006</v>
      </c>
    </row>
    <row r="107" spans="1:44" ht="11.25" customHeight="1" x14ac:dyDescent="0.2">
      <c r="A107" s="52" t="s">
        <v>271</v>
      </c>
      <c r="B107" s="51">
        <f t="shared" ref="B107:AR107" si="159">+IF(VALUE(B$44)=1,IF(VALUE(B$45)=1,(B71-B$37)/(B$38-B$37),1-((B71-B$37)/(B$38-B$37))),"")</f>
        <v>0.9830250959043968</v>
      </c>
      <c r="C107" s="51">
        <f t="shared" si="159"/>
        <v>0.87123514783089273</v>
      </c>
      <c r="D107" s="51">
        <f t="shared" si="159"/>
        <v>6.5625125600731041E-2</v>
      </c>
      <c r="E107" s="51">
        <f t="shared" si="159"/>
        <v>0.29473238167088173</v>
      </c>
      <c r="F107" s="51">
        <f t="shared" si="159"/>
        <v>4.5795776025000012E-2</v>
      </c>
      <c r="G107" s="51">
        <f t="shared" si="159"/>
        <v>0.12950689230095985</v>
      </c>
      <c r="H107" s="51">
        <f t="shared" si="159"/>
        <v>4.0751596725171084E-2</v>
      </c>
      <c r="I107" s="51">
        <f t="shared" si="159"/>
        <v>0.95327102803738317</v>
      </c>
      <c r="J107" s="51">
        <f t="shared" si="159"/>
        <v>0</v>
      </c>
      <c r="K107" s="51">
        <f t="shared" si="159"/>
        <v>8.8056021868249873E-2</v>
      </c>
      <c r="L107" s="51">
        <f t="shared" si="159"/>
        <v>0.42142865878071256</v>
      </c>
      <c r="M107" s="51">
        <f t="shared" si="159"/>
        <v>0</v>
      </c>
      <c r="N107" s="51">
        <f t="shared" si="159"/>
        <v>3.925292499711755E-2</v>
      </c>
      <c r="O107" s="51">
        <f t="shared" si="159"/>
        <v>0</v>
      </c>
      <c r="P107" s="51">
        <f t="shared" si="159"/>
        <v>0</v>
      </c>
      <c r="Q107" s="51">
        <f t="shared" si="159"/>
        <v>0.32584193982745374</v>
      </c>
      <c r="R107" s="51">
        <f t="shared" si="159"/>
        <v>0.58614431475198636</v>
      </c>
      <c r="S107" s="51">
        <f t="shared" si="159"/>
        <v>0</v>
      </c>
      <c r="T107" s="51">
        <f t="shared" si="159"/>
        <v>1.3742972997216725E-2</v>
      </c>
      <c r="U107" s="51">
        <f t="shared" si="159"/>
        <v>0.20293086461451471</v>
      </c>
      <c r="V107" s="51">
        <f t="shared" si="159"/>
        <v>0</v>
      </c>
      <c r="W107" s="51">
        <f t="shared" si="159"/>
        <v>0.10209236091279973</v>
      </c>
      <c r="X107" s="51">
        <f t="shared" si="159"/>
        <v>7.3310463977296625E-2</v>
      </c>
      <c r="Y107" s="51">
        <f t="shared" si="159"/>
        <v>5.3203876994179465E-2</v>
      </c>
      <c r="Z107" s="51">
        <f t="shared" si="159"/>
        <v>7.3406756982522352E-3</v>
      </c>
      <c r="AA107" s="51">
        <f t="shared" si="159"/>
        <v>0.27261054265118018</v>
      </c>
      <c r="AB107" s="51">
        <f t="shared" si="159"/>
        <v>0.17178443611467636</v>
      </c>
      <c r="AC107" s="51">
        <f t="shared" si="159"/>
        <v>3.4304722280171195E-2</v>
      </c>
      <c r="AD107" s="51">
        <f t="shared" si="159"/>
        <v>2.4892154051548702E-2</v>
      </c>
      <c r="AE107" s="51">
        <f t="shared" si="159"/>
        <v>0.21800905453743305</v>
      </c>
      <c r="AF107" s="51">
        <f t="shared" si="159"/>
        <v>0.12430019595447199</v>
      </c>
      <c r="AG107" s="51">
        <f t="shared" si="159"/>
        <v>0</v>
      </c>
      <c r="AH107" s="51">
        <f t="shared" si="159"/>
        <v>0.99059638047626275</v>
      </c>
      <c r="AI107" s="51">
        <f t="shared" si="159"/>
        <v>0.61992970763224176</v>
      </c>
      <c r="AJ107" s="51">
        <f t="shared" si="159"/>
        <v>0.87712596907049301</v>
      </c>
      <c r="AK107" s="51">
        <f t="shared" si="159"/>
        <v>0.14275751543322102</v>
      </c>
      <c r="AL107" s="51">
        <f t="shared" si="159"/>
        <v>0</v>
      </c>
      <c r="AM107" s="51">
        <f t="shared" si="159"/>
        <v>1</v>
      </c>
      <c r="AN107" s="51">
        <f t="shared" si="159"/>
        <v>0.55403913697942797</v>
      </c>
      <c r="AO107" s="51">
        <f t="shared" si="159"/>
        <v>0.21528803644982811</v>
      </c>
      <c r="AP107" s="51">
        <f t="shared" si="159"/>
        <v>1</v>
      </c>
      <c r="AQ107" s="51">
        <f t="shared" si="159"/>
        <v>0.80520247627844321</v>
      </c>
      <c r="AR107" s="51">
        <f t="shared" si="159"/>
        <v>0.37500000000000006</v>
      </c>
    </row>
    <row r="108" spans="1:44" ht="11.25" customHeight="1" x14ac:dyDescent="0.2">
      <c r="A108" s="50" t="s">
        <v>272</v>
      </c>
      <c r="B108" s="51">
        <f t="shared" ref="B108:AR108" si="160">+IF(VALUE(B$44)=1,IF(VALUE(B$45)=1,(B72-B$37)/(B$38-B$37),1-((B72-B$37)/(B$38-B$37))),"")</f>
        <v>0</v>
      </c>
      <c r="C108" s="51">
        <f t="shared" si="160"/>
        <v>0.62282398452611232</v>
      </c>
      <c r="D108" s="51">
        <f t="shared" si="160"/>
        <v>9.9737533866772032E-2</v>
      </c>
      <c r="E108" s="51">
        <f t="shared" si="160"/>
        <v>0.46113210664782256</v>
      </c>
      <c r="F108" s="51">
        <f t="shared" si="160"/>
        <v>0</v>
      </c>
      <c r="G108" s="51">
        <f t="shared" si="160"/>
        <v>0.35930120661688586</v>
      </c>
      <c r="H108" s="51">
        <f t="shared" si="160"/>
        <v>0.1885911111399711</v>
      </c>
      <c r="I108" s="51">
        <f t="shared" si="160"/>
        <v>9.4392523364486003E-2</v>
      </c>
      <c r="J108" s="51">
        <f t="shared" si="160"/>
        <v>0.21677312336855414</v>
      </c>
      <c r="K108" s="51">
        <f t="shared" si="160"/>
        <v>0</v>
      </c>
      <c r="L108" s="51">
        <f t="shared" si="160"/>
        <v>0.20977363818834782</v>
      </c>
      <c r="M108" s="51">
        <f t="shared" si="160"/>
        <v>0.16932016032843031</v>
      </c>
      <c r="N108" s="51">
        <f t="shared" si="160"/>
        <v>0</v>
      </c>
      <c r="O108" s="51">
        <f t="shared" si="160"/>
        <v>3.5796153236643848E-2</v>
      </c>
      <c r="P108" s="51">
        <f t="shared" si="160"/>
        <v>0</v>
      </c>
      <c r="Q108" s="51">
        <f t="shared" si="160"/>
        <v>0.32094549485538748</v>
      </c>
      <c r="R108" s="51">
        <f t="shared" si="160"/>
        <v>0.46775006959398818</v>
      </c>
      <c r="S108" s="51">
        <f t="shared" si="160"/>
        <v>0.85133596961130309</v>
      </c>
      <c r="T108" s="51">
        <f t="shared" si="160"/>
        <v>0.22754099073872605</v>
      </c>
      <c r="U108" s="51">
        <f t="shared" si="160"/>
        <v>3.536291896590249E-2</v>
      </c>
      <c r="V108" s="51">
        <f t="shared" si="160"/>
        <v>0.12631024670753965</v>
      </c>
      <c r="W108" s="51">
        <f t="shared" si="160"/>
        <v>0.40755363686889085</v>
      </c>
      <c r="X108" s="51">
        <f t="shared" si="160"/>
        <v>0.92636585142178596</v>
      </c>
      <c r="Y108" s="51">
        <f t="shared" si="160"/>
        <v>0.42482202467399383</v>
      </c>
      <c r="Z108" s="51">
        <f t="shared" si="160"/>
        <v>1.264959995606287E-2</v>
      </c>
      <c r="AA108" s="51">
        <f t="shared" si="160"/>
        <v>7.4022747874801023E-2</v>
      </c>
      <c r="AB108" s="51">
        <f t="shared" si="160"/>
        <v>1.9177079459490796E-2</v>
      </c>
      <c r="AC108" s="51">
        <f t="shared" si="160"/>
        <v>3.9240676588262234E-3</v>
      </c>
      <c r="AD108" s="51">
        <f t="shared" si="160"/>
        <v>2.9423169229592246E-3</v>
      </c>
      <c r="AE108" s="51">
        <f t="shared" si="160"/>
        <v>8.01188252069132E-2</v>
      </c>
      <c r="AF108" s="51">
        <f t="shared" si="160"/>
        <v>8.5228567554046786E-3</v>
      </c>
      <c r="AG108" s="51">
        <f t="shared" si="160"/>
        <v>0.53375593276993483</v>
      </c>
      <c r="AH108" s="51">
        <f t="shared" si="160"/>
        <v>0.99617975416090421</v>
      </c>
      <c r="AI108" s="51">
        <f t="shared" si="160"/>
        <v>1</v>
      </c>
      <c r="AJ108" s="51">
        <f t="shared" si="160"/>
        <v>0.90360443834864368</v>
      </c>
      <c r="AK108" s="51">
        <f t="shared" si="160"/>
        <v>5.8366230169696554E-2</v>
      </c>
      <c r="AL108" s="51">
        <f t="shared" si="160"/>
        <v>0.5</v>
      </c>
      <c r="AM108" s="51">
        <f t="shared" si="160"/>
        <v>1</v>
      </c>
      <c r="AN108" s="51">
        <f t="shared" si="160"/>
        <v>0.44244856999498239</v>
      </c>
      <c r="AO108" s="51">
        <f t="shared" si="160"/>
        <v>0.6128985797905272</v>
      </c>
      <c r="AP108" s="51">
        <f t="shared" si="160"/>
        <v>0.66666666666666663</v>
      </c>
      <c r="AQ108" s="51">
        <f t="shared" si="160"/>
        <v>0.37600614730580728</v>
      </c>
      <c r="AR108" s="51">
        <f t="shared" si="160"/>
        <v>0.96875000000000011</v>
      </c>
    </row>
    <row r="109" spans="1:44" ht="11.25" customHeight="1" x14ac:dyDescent="0.2">
      <c r="A109" s="52" t="s">
        <v>273</v>
      </c>
      <c r="B109" s="51">
        <f t="shared" ref="B109:AR109" si="161">+IF(VALUE(B$44)=1,IF(VALUE(B$45)=1,(B73-B$37)/(B$38-B$37),1-((B73-B$37)/(B$38-B$37))),"")</f>
        <v>0.33709411802198613</v>
      </c>
      <c r="C109" s="51">
        <f t="shared" si="161"/>
        <v>0.45951920420005482</v>
      </c>
      <c r="D109" s="51">
        <f t="shared" si="161"/>
        <v>0.20548464611949266</v>
      </c>
      <c r="E109" s="51">
        <f t="shared" si="161"/>
        <v>0.22947456791113446</v>
      </c>
      <c r="F109" s="51">
        <f t="shared" si="161"/>
        <v>5.0722755336845308E-3</v>
      </c>
      <c r="G109" s="51">
        <f t="shared" si="161"/>
        <v>0.27798694108927352</v>
      </c>
      <c r="H109" s="51">
        <f t="shared" si="161"/>
        <v>0.12033095710651308</v>
      </c>
      <c r="I109" s="51">
        <f t="shared" si="161"/>
        <v>0.90280373831775695</v>
      </c>
      <c r="J109" s="51">
        <f t="shared" si="161"/>
        <v>0</v>
      </c>
      <c r="K109" s="51">
        <f t="shared" si="161"/>
        <v>6.8418219023287985E-2</v>
      </c>
      <c r="L109" s="51">
        <f t="shared" si="161"/>
        <v>0.21777014195991143</v>
      </c>
      <c r="M109" s="51">
        <f t="shared" si="161"/>
        <v>0</v>
      </c>
      <c r="N109" s="51">
        <f t="shared" si="161"/>
        <v>3.0858825786461942E-3</v>
      </c>
      <c r="O109" s="51">
        <f t="shared" si="161"/>
        <v>0</v>
      </c>
      <c r="P109" s="51">
        <f t="shared" si="161"/>
        <v>0</v>
      </c>
      <c r="Q109" s="51">
        <f t="shared" si="161"/>
        <v>0.12173397913649664</v>
      </c>
      <c r="R109" s="51">
        <f t="shared" si="161"/>
        <v>0.25417923702609774</v>
      </c>
      <c r="S109" s="51">
        <f t="shared" si="161"/>
        <v>1.9110202502747769E-3</v>
      </c>
      <c r="T109" s="51">
        <f t="shared" si="161"/>
        <v>0.210758685154008</v>
      </c>
      <c r="U109" s="51">
        <f t="shared" si="161"/>
        <v>0.23000245795750232</v>
      </c>
      <c r="V109" s="51">
        <f t="shared" si="161"/>
        <v>5.2338639056302476E-2</v>
      </c>
      <c r="W109" s="51">
        <f t="shared" si="161"/>
        <v>1.5144869701178842E-2</v>
      </c>
      <c r="X109" s="51">
        <f t="shared" si="161"/>
        <v>7.8571969920570431E-2</v>
      </c>
      <c r="Y109" s="51">
        <f t="shared" si="161"/>
        <v>0.1695858843703216</v>
      </c>
      <c r="Z109" s="51">
        <f t="shared" si="161"/>
        <v>5.2444828506814116E-3</v>
      </c>
      <c r="AA109" s="51">
        <f t="shared" si="161"/>
        <v>1.4764388614127513E-2</v>
      </c>
      <c r="AB109" s="51">
        <f t="shared" si="161"/>
        <v>9.4343339668953821E-2</v>
      </c>
      <c r="AC109" s="51">
        <f t="shared" si="161"/>
        <v>0.10662418344692311</v>
      </c>
      <c r="AD109" s="51">
        <f t="shared" si="161"/>
        <v>1.0393527027688572E-2</v>
      </c>
      <c r="AE109" s="51">
        <f t="shared" si="161"/>
        <v>4.5024994558822987E-2</v>
      </c>
      <c r="AF109" s="51">
        <f t="shared" si="161"/>
        <v>1.6463927960453161E-2</v>
      </c>
      <c r="AG109" s="51">
        <f t="shared" si="161"/>
        <v>0.45420110205688824</v>
      </c>
      <c r="AH109" s="51">
        <f t="shared" si="161"/>
        <v>0.99769170816064756</v>
      </c>
      <c r="AI109" s="51">
        <f t="shared" si="161"/>
        <v>0.28913120361858874</v>
      </c>
      <c r="AJ109" s="51">
        <f t="shared" si="161"/>
        <v>0.60057590305100772</v>
      </c>
      <c r="AK109" s="51">
        <f t="shared" si="161"/>
        <v>2.2282109375166875E-2</v>
      </c>
      <c r="AL109" s="51">
        <f t="shared" si="161"/>
        <v>0</v>
      </c>
      <c r="AM109" s="51">
        <f t="shared" si="161"/>
        <v>1</v>
      </c>
      <c r="AN109" s="51">
        <f t="shared" si="161"/>
        <v>0</v>
      </c>
      <c r="AO109" s="51">
        <f t="shared" si="161"/>
        <v>0</v>
      </c>
      <c r="AP109" s="51">
        <f t="shared" si="161"/>
        <v>1</v>
      </c>
      <c r="AQ109" s="51">
        <f t="shared" si="161"/>
        <v>2.8163536454479617E-2</v>
      </c>
      <c r="AR109" s="51">
        <f t="shared" si="161"/>
        <v>0.57812500000000011</v>
      </c>
    </row>
    <row r="110" spans="1:44" ht="11.25" customHeight="1" x14ac:dyDescent="0.2">
      <c r="A110" s="50" t="s">
        <v>274</v>
      </c>
      <c r="B110" s="51">
        <f t="shared" ref="B110:AR110" si="162">+IF(VALUE(B$44)=1,IF(VALUE(B$45)=1,(B74-B$37)/(B$38-B$37),1-((B74-B$37)/(B$38-B$37))),"")</f>
        <v>0.21585326378728945</v>
      </c>
      <c r="C110" s="51">
        <f t="shared" si="162"/>
        <v>0.91406465874550946</v>
      </c>
      <c r="D110" s="51">
        <f t="shared" si="162"/>
        <v>0.15818258337221264</v>
      </c>
      <c r="E110" s="51">
        <f t="shared" si="162"/>
        <v>0.59886419792100687</v>
      </c>
      <c r="F110" s="51">
        <f t="shared" si="162"/>
        <v>9.6153190570221966E-3</v>
      </c>
      <c r="G110" s="51">
        <f t="shared" si="162"/>
        <v>0.11074079244432851</v>
      </c>
      <c r="H110" s="51">
        <f t="shared" si="162"/>
        <v>4.7362350300528433E-2</v>
      </c>
      <c r="I110" s="51">
        <f t="shared" si="162"/>
        <v>0.92242990654205603</v>
      </c>
      <c r="J110" s="51">
        <f t="shared" si="162"/>
        <v>0</v>
      </c>
      <c r="K110" s="51">
        <f t="shared" si="162"/>
        <v>3.8880964832223523E-2</v>
      </c>
      <c r="L110" s="51">
        <f t="shared" si="162"/>
        <v>0.48025592793282623</v>
      </c>
      <c r="M110" s="51">
        <f t="shared" si="162"/>
        <v>0.12297680394865441</v>
      </c>
      <c r="N110" s="51">
        <f t="shared" si="162"/>
        <v>4.3012826292924359E-3</v>
      </c>
      <c r="O110" s="51">
        <f t="shared" si="162"/>
        <v>3.3967609029386697E-2</v>
      </c>
      <c r="P110" s="51">
        <f t="shared" si="162"/>
        <v>0.1603920827034781</v>
      </c>
      <c r="Q110" s="51">
        <f t="shared" si="162"/>
        <v>0.14028611580209213</v>
      </c>
      <c r="R110" s="51">
        <f t="shared" si="162"/>
        <v>0.26787518178223124</v>
      </c>
      <c r="S110" s="51">
        <f t="shared" si="162"/>
        <v>0</v>
      </c>
      <c r="T110" s="51">
        <f t="shared" si="162"/>
        <v>0</v>
      </c>
      <c r="U110" s="51">
        <f t="shared" si="162"/>
        <v>0.15998589808300892</v>
      </c>
      <c r="V110" s="51">
        <f t="shared" si="162"/>
        <v>6.3938685889580613E-2</v>
      </c>
      <c r="W110" s="51">
        <f t="shared" si="162"/>
        <v>0.17323103439989923</v>
      </c>
      <c r="X110" s="51">
        <f t="shared" si="162"/>
        <v>7.0629249600679622E-2</v>
      </c>
      <c r="Y110" s="51">
        <f t="shared" si="162"/>
        <v>0.18754959886843392</v>
      </c>
      <c r="Z110" s="51">
        <f t="shared" si="162"/>
        <v>3.7815460903045609E-3</v>
      </c>
      <c r="AA110" s="51">
        <f t="shared" si="162"/>
        <v>7.3103370720368904E-3</v>
      </c>
      <c r="AB110" s="51">
        <f t="shared" si="162"/>
        <v>1.9017745347844502E-2</v>
      </c>
      <c r="AC110" s="51">
        <f t="shared" si="162"/>
        <v>7.6691983815191022E-3</v>
      </c>
      <c r="AD110" s="51">
        <f t="shared" si="162"/>
        <v>1.5606048286975408E-2</v>
      </c>
      <c r="AE110" s="51">
        <f t="shared" si="162"/>
        <v>3.6704846685807285E-2</v>
      </c>
      <c r="AF110" s="51">
        <f t="shared" si="162"/>
        <v>1.8923783999470287E-2</v>
      </c>
      <c r="AG110" s="51">
        <f t="shared" si="162"/>
        <v>0.35445553343439495</v>
      </c>
      <c r="AH110" s="51">
        <f t="shared" si="162"/>
        <v>0.99851063785308602</v>
      </c>
      <c r="AI110" s="51">
        <f t="shared" si="162"/>
        <v>0.63528233807258438</v>
      </c>
      <c r="AJ110" s="51">
        <f t="shared" si="162"/>
        <v>0.87479664106478316</v>
      </c>
      <c r="AK110" s="51">
        <f t="shared" si="162"/>
        <v>2.7357432718787825E-2</v>
      </c>
      <c r="AL110" s="51">
        <f t="shared" si="162"/>
        <v>0</v>
      </c>
      <c r="AM110" s="51">
        <f t="shared" si="162"/>
        <v>0</v>
      </c>
      <c r="AN110" s="51">
        <f t="shared" si="162"/>
        <v>0</v>
      </c>
      <c r="AO110" s="51">
        <f t="shared" si="162"/>
        <v>1.8562579511494606E-2</v>
      </c>
      <c r="AP110" s="51">
        <f t="shared" si="162"/>
        <v>0.33333333333333331</v>
      </c>
      <c r="AQ110" s="51">
        <f t="shared" si="162"/>
        <v>3.2010779483729247E-2</v>
      </c>
      <c r="AR110" s="51">
        <f t="shared" si="162"/>
        <v>0.50000000000000011</v>
      </c>
    </row>
    <row r="111" spans="1:44" ht="11.25" customHeight="1" x14ac:dyDescent="0.2">
      <c r="A111" s="52" t="s">
        <v>275</v>
      </c>
      <c r="B111" s="51">
        <f t="shared" ref="B111:AR111" si="163">+IF(VALUE(B$44)=1,IF(VALUE(B$45)=1,(B75-B$37)/(B$38-B$37),1-((B75-B$37)/(B$38-B$37))),"")</f>
        <v>4.1919219042116429E-2</v>
      </c>
      <c r="C111" s="51">
        <f t="shared" si="163"/>
        <v>0.90549875656258594</v>
      </c>
      <c r="D111" s="51">
        <f t="shared" si="163"/>
        <v>0.11953210030030087</v>
      </c>
      <c r="E111" s="51">
        <f t="shared" si="163"/>
        <v>0.68979582184733002</v>
      </c>
      <c r="F111" s="51">
        <f t="shared" si="163"/>
        <v>8.2619249060551249E-4</v>
      </c>
      <c r="G111" s="51">
        <f t="shared" si="163"/>
        <v>0.14832210949328264</v>
      </c>
      <c r="H111" s="51">
        <f t="shared" si="163"/>
        <v>6.1355294445370363E-2</v>
      </c>
      <c r="I111" s="51">
        <f t="shared" si="163"/>
        <v>0.88130841121495329</v>
      </c>
      <c r="J111" s="51">
        <f t="shared" si="163"/>
        <v>0.11419670167016903</v>
      </c>
      <c r="K111" s="51">
        <f t="shared" si="163"/>
        <v>1.2287592525523883E-2</v>
      </c>
      <c r="L111" s="51">
        <f t="shared" si="163"/>
        <v>0</v>
      </c>
      <c r="M111" s="51">
        <f t="shared" si="163"/>
        <v>8.4774379424834706E-2</v>
      </c>
      <c r="N111" s="51">
        <f t="shared" si="163"/>
        <v>1.0763117641626283E-3</v>
      </c>
      <c r="O111" s="51">
        <f t="shared" si="163"/>
        <v>7.1789729298095397E-3</v>
      </c>
      <c r="P111" s="51">
        <f t="shared" si="163"/>
        <v>0</v>
      </c>
      <c r="Q111" s="51">
        <f t="shared" si="163"/>
        <v>0.24157205051349601</v>
      </c>
      <c r="R111" s="51">
        <f t="shared" si="163"/>
        <v>0.27124265199713032</v>
      </c>
      <c r="S111" s="51">
        <f t="shared" si="163"/>
        <v>0.11360329953670048</v>
      </c>
      <c r="T111" s="51">
        <f t="shared" si="163"/>
        <v>1.3528796299722404E-3</v>
      </c>
      <c r="U111" s="51">
        <f t="shared" si="163"/>
        <v>0.39936230442999171</v>
      </c>
      <c r="V111" s="51">
        <f t="shared" si="163"/>
        <v>0.61550054438141077</v>
      </c>
      <c r="W111" s="51">
        <f t="shared" si="163"/>
        <v>7.0372539824593655E-2</v>
      </c>
      <c r="X111" s="51">
        <f t="shared" si="163"/>
        <v>6.156731867609494E-2</v>
      </c>
      <c r="Y111" s="51">
        <f t="shared" si="163"/>
        <v>0.2530285538124773</v>
      </c>
      <c r="Z111" s="51">
        <f t="shared" si="163"/>
        <v>1.1438698843546757E-2</v>
      </c>
      <c r="AA111" s="51">
        <f t="shared" si="163"/>
        <v>2.1893344674054207E-2</v>
      </c>
      <c r="AB111" s="51">
        <f t="shared" si="163"/>
        <v>1.3705185171619302E-2</v>
      </c>
      <c r="AC111" s="51">
        <f t="shared" si="163"/>
        <v>4.2445447595589207E-2</v>
      </c>
      <c r="AD111" s="51">
        <f t="shared" si="163"/>
        <v>3.3329904623125408E-3</v>
      </c>
      <c r="AE111" s="51">
        <f t="shared" si="163"/>
        <v>6.2672721421600311E-3</v>
      </c>
      <c r="AF111" s="51">
        <f t="shared" si="163"/>
        <v>2.3420879150259232E-3</v>
      </c>
      <c r="AG111" s="51">
        <f t="shared" si="163"/>
        <v>0.82040121063097593</v>
      </c>
      <c r="AH111" s="51">
        <f t="shared" si="163"/>
        <v>0.99814019800761578</v>
      </c>
      <c r="AI111" s="51">
        <f t="shared" si="163"/>
        <v>0.49528856533574511</v>
      </c>
      <c r="AJ111" s="51">
        <f t="shared" si="163"/>
        <v>0.90389104563466804</v>
      </c>
      <c r="AK111" s="51">
        <f t="shared" si="163"/>
        <v>1.891243489975714E-3</v>
      </c>
      <c r="AL111" s="51">
        <f t="shared" si="163"/>
        <v>0</v>
      </c>
      <c r="AM111" s="51">
        <f t="shared" si="163"/>
        <v>1</v>
      </c>
      <c r="AN111" s="51">
        <f t="shared" si="163"/>
        <v>1.0436527847466131E-2</v>
      </c>
      <c r="AO111" s="51">
        <f t="shared" si="163"/>
        <v>9.8889672999723066E-2</v>
      </c>
      <c r="AP111" s="51">
        <f t="shared" si="163"/>
        <v>0.66666666666666663</v>
      </c>
      <c r="AQ111" s="51">
        <f t="shared" si="163"/>
        <v>0.18641617250245179</v>
      </c>
      <c r="AR111" s="51">
        <f t="shared" si="163"/>
        <v>0.76562500000000022</v>
      </c>
    </row>
    <row r="112" spans="1:44" ht="11.25" customHeight="1" x14ac:dyDescent="0.2">
      <c r="A112" s="50" t="s">
        <v>276</v>
      </c>
      <c r="B112" s="51">
        <f t="shared" ref="B112:AR112" si="164">+IF(VALUE(B$44)=1,IF(VALUE(B$45)=1,(B76-B$37)/(B$38-B$37),1-((B76-B$37)/(B$38-B$37))),"")</f>
        <v>5.9470839575632768E-2</v>
      </c>
      <c r="C112" s="51">
        <f t="shared" si="164"/>
        <v>0.36059684995855212</v>
      </c>
      <c r="D112" s="51">
        <f t="shared" si="164"/>
        <v>0.79340712559198201</v>
      </c>
      <c r="E112" s="51">
        <f t="shared" si="164"/>
        <v>0.29445972468038689</v>
      </c>
      <c r="F112" s="51">
        <f t="shared" si="164"/>
        <v>3.3665622584249273E-2</v>
      </c>
      <c r="G112" s="51">
        <f t="shared" si="164"/>
        <v>6.1190251991517328E-2</v>
      </c>
      <c r="H112" s="51">
        <f t="shared" si="164"/>
        <v>0</v>
      </c>
      <c r="I112" s="51">
        <f t="shared" si="164"/>
        <v>0.80186915887850474</v>
      </c>
      <c r="J112" s="51">
        <f t="shared" si="164"/>
        <v>9.0594661670026864E-3</v>
      </c>
      <c r="K112" s="51">
        <f t="shared" si="164"/>
        <v>6.6637887203687296E-2</v>
      </c>
      <c r="L112" s="51">
        <f t="shared" si="164"/>
        <v>8.4065798038646708E-2</v>
      </c>
      <c r="M112" s="51">
        <f t="shared" si="164"/>
        <v>0.11930308335432484</v>
      </c>
      <c r="N112" s="51">
        <f t="shared" si="164"/>
        <v>7.6174372337411353E-3</v>
      </c>
      <c r="O112" s="51">
        <f t="shared" si="164"/>
        <v>0.19448048272650015</v>
      </c>
      <c r="P112" s="51">
        <f t="shared" si="164"/>
        <v>0.26155208776880684</v>
      </c>
      <c r="Q112" s="51">
        <f t="shared" si="164"/>
        <v>0.26628298842445647</v>
      </c>
      <c r="R112" s="51">
        <f t="shared" si="164"/>
        <v>0.69700626873998595</v>
      </c>
      <c r="S112" s="51">
        <f t="shared" si="164"/>
        <v>0.17066519765604315</v>
      </c>
      <c r="T112" s="51">
        <f t="shared" si="164"/>
        <v>0</v>
      </c>
      <c r="U112" s="51">
        <f t="shared" si="164"/>
        <v>1</v>
      </c>
      <c r="V112" s="51">
        <f t="shared" si="164"/>
        <v>0</v>
      </c>
      <c r="W112" s="51">
        <f t="shared" si="164"/>
        <v>0.10332114129393412</v>
      </c>
      <c r="X112" s="51">
        <f t="shared" si="164"/>
        <v>6.7058866005567E-2</v>
      </c>
      <c r="Y112" s="51">
        <f t="shared" si="164"/>
        <v>0.18024377441708309</v>
      </c>
      <c r="Z112" s="51">
        <f t="shared" si="164"/>
        <v>5.6138313870393551E-3</v>
      </c>
      <c r="AA112" s="51">
        <f t="shared" si="164"/>
        <v>2.3241896250092018E-2</v>
      </c>
      <c r="AB112" s="51">
        <f t="shared" si="164"/>
        <v>5.388139365739758E-2</v>
      </c>
      <c r="AC112" s="51">
        <f t="shared" si="164"/>
        <v>6.4563614811723846E-2</v>
      </c>
      <c r="AD112" s="51">
        <f t="shared" si="164"/>
        <v>8.5871767175350333E-3</v>
      </c>
      <c r="AE112" s="51">
        <f t="shared" si="164"/>
        <v>9.1557431697580585E-2</v>
      </c>
      <c r="AF112" s="51">
        <f t="shared" si="164"/>
        <v>5.6613435434823924E-2</v>
      </c>
      <c r="AG112" s="51">
        <f t="shared" si="164"/>
        <v>0.51617781566133736</v>
      </c>
      <c r="AH112" s="51">
        <f t="shared" si="164"/>
        <v>0.97775082818089265</v>
      </c>
      <c r="AI112" s="51">
        <f t="shared" si="164"/>
        <v>0.12873448279495084</v>
      </c>
      <c r="AJ112" s="51">
        <f t="shared" si="164"/>
        <v>0.65150324524601455</v>
      </c>
      <c r="AK112" s="51">
        <f t="shared" si="164"/>
        <v>0.10440771798432488</v>
      </c>
      <c r="AL112" s="51">
        <f t="shared" si="164"/>
        <v>0</v>
      </c>
      <c r="AM112" s="51">
        <f t="shared" si="164"/>
        <v>1</v>
      </c>
      <c r="AN112" s="51">
        <f t="shared" si="164"/>
        <v>0</v>
      </c>
      <c r="AO112" s="51">
        <f t="shared" si="164"/>
        <v>0</v>
      </c>
      <c r="AP112" s="51">
        <f t="shared" si="164"/>
        <v>0.66666666666666663</v>
      </c>
      <c r="AQ112" s="51">
        <f t="shared" si="164"/>
        <v>0.3248276041685898</v>
      </c>
      <c r="AR112" s="51">
        <f t="shared" si="164"/>
        <v>0.15625</v>
      </c>
    </row>
    <row r="113" spans="1:44" ht="11.25" customHeight="1" x14ac:dyDescent="0.2">
      <c r="A113" s="52" t="s">
        <v>277</v>
      </c>
      <c r="B113" s="51">
        <f t="shared" ref="B113:AR113" si="165">+IF(VALUE(B$44)=1,IF(VALUE(B$45)=1,(B77-B$37)/(B$38-B$37),1-((B77-B$37)/(B$38-B$37))),"")</f>
        <v>0</v>
      </c>
      <c r="C113" s="51">
        <f t="shared" si="165"/>
        <v>0.90163028460900718</v>
      </c>
      <c r="D113" s="51">
        <f t="shared" si="165"/>
        <v>0.10295720728489796</v>
      </c>
      <c r="E113" s="51">
        <f t="shared" si="165"/>
        <v>0.58000350211411555</v>
      </c>
      <c r="F113" s="51">
        <f t="shared" si="165"/>
        <v>1.6298529252219786E-2</v>
      </c>
      <c r="G113" s="51">
        <f t="shared" si="165"/>
        <v>4.9682198373152088E-3</v>
      </c>
      <c r="H113" s="51">
        <f t="shared" si="165"/>
        <v>3.7466438710437318E-2</v>
      </c>
      <c r="I113" s="51">
        <f t="shared" si="165"/>
        <v>0.72616822429906547</v>
      </c>
      <c r="J113" s="51">
        <f t="shared" si="165"/>
        <v>6.3049941176619396E-3</v>
      </c>
      <c r="K113" s="51">
        <f t="shared" si="165"/>
        <v>1.6682233139576053E-2</v>
      </c>
      <c r="L113" s="51">
        <f t="shared" si="165"/>
        <v>0</v>
      </c>
      <c r="M113" s="51">
        <f t="shared" si="165"/>
        <v>1.5900056905575846E-2</v>
      </c>
      <c r="N113" s="51">
        <f t="shared" si="165"/>
        <v>1.9202791551795279E-3</v>
      </c>
      <c r="O113" s="51">
        <f t="shared" si="165"/>
        <v>0</v>
      </c>
      <c r="P113" s="51">
        <f t="shared" si="165"/>
        <v>0</v>
      </c>
      <c r="Q113" s="51">
        <f t="shared" si="165"/>
        <v>0.16749617197000669</v>
      </c>
      <c r="R113" s="51">
        <f t="shared" si="165"/>
        <v>0.35163218985899491</v>
      </c>
      <c r="S113" s="51">
        <f t="shared" si="165"/>
        <v>0</v>
      </c>
      <c r="T113" s="51">
        <f t="shared" si="165"/>
        <v>3.6870250863499751E-2</v>
      </c>
      <c r="U113" s="51">
        <f t="shared" si="165"/>
        <v>0.13600486564799916</v>
      </c>
      <c r="V113" s="51">
        <f t="shared" si="165"/>
        <v>0</v>
      </c>
      <c r="W113" s="51">
        <f t="shared" si="165"/>
        <v>3.3583273565872096E-2</v>
      </c>
      <c r="X113" s="51">
        <f t="shared" si="165"/>
        <v>1.5128160269068637E-2</v>
      </c>
      <c r="Y113" s="51">
        <f t="shared" si="165"/>
        <v>0.20766085814434146</v>
      </c>
      <c r="Z113" s="51">
        <f t="shared" si="165"/>
        <v>1.5262362556986379E-3</v>
      </c>
      <c r="AA113" s="51">
        <f t="shared" si="165"/>
        <v>9.8496356389043732E-4</v>
      </c>
      <c r="AB113" s="51">
        <f t="shared" si="165"/>
        <v>4.4508052452615555E-2</v>
      </c>
      <c r="AC113" s="51">
        <f t="shared" si="165"/>
        <v>1</v>
      </c>
      <c r="AD113" s="51">
        <f t="shared" si="165"/>
        <v>1.6614417924523704E-2</v>
      </c>
      <c r="AE113" s="51">
        <f t="shared" si="165"/>
        <v>2.4255377428128957E-2</v>
      </c>
      <c r="AF113" s="51">
        <f t="shared" si="165"/>
        <v>4.9625265980009466E-3</v>
      </c>
      <c r="AG113" s="51">
        <f t="shared" si="165"/>
        <v>0.72766615376073296</v>
      </c>
      <c r="AH113" s="51">
        <f t="shared" si="165"/>
        <v>0.99976956116725102</v>
      </c>
      <c r="AI113" s="51">
        <f t="shared" si="165"/>
        <v>0.53016466500752701</v>
      </c>
      <c r="AJ113" s="51">
        <f t="shared" si="165"/>
        <v>0.83889924546256789</v>
      </c>
      <c r="AK113" s="51">
        <f t="shared" si="165"/>
        <v>2.0005637893005416E-2</v>
      </c>
      <c r="AL113" s="51">
        <f t="shared" si="165"/>
        <v>0</v>
      </c>
      <c r="AM113" s="51">
        <f t="shared" si="165"/>
        <v>1</v>
      </c>
      <c r="AN113" s="51">
        <f t="shared" si="165"/>
        <v>0</v>
      </c>
      <c r="AO113" s="51">
        <f t="shared" si="165"/>
        <v>0</v>
      </c>
      <c r="AP113" s="51">
        <f t="shared" si="165"/>
        <v>0.66666666666666663</v>
      </c>
      <c r="AQ113" s="51">
        <f t="shared" si="165"/>
        <v>0.26316890065896259</v>
      </c>
      <c r="AR113" s="51">
        <f t="shared" si="165"/>
        <v>0.35937500000000011</v>
      </c>
    </row>
    <row r="114" spans="1:44" ht="11.25" customHeight="1" x14ac:dyDescent="0.2">
      <c r="A114" s="50" t="s">
        <v>278</v>
      </c>
      <c r="B114" s="51">
        <f t="shared" ref="B114:AR114" si="166">+IF(VALUE(B$44)=1,IF(VALUE(B$45)=1,(B78-B$37)/(B$38-B$37),1-((B78-B$37)/(B$38-B$37))),"")</f>
        <v>0.3632988684118249</v>
      </c>
      <c r="C114" s="51">
        <f t="shared" si="166"/>
        <v>0.91655153357280994</v>
      </c>
      <c r="D114" s="51">
        <f t="shared" si="166"/>
        <v>7.4050662402691245E-2</v>
      </c>
      <c r="E114" s="51">
        <f t="shared" si="166"/>
        <v>0.27764029174141852</v>
      </c>
      <c r="F114" s="51">
        <f t="shared" si="166"/>
        <v>5.7749055964180736E-2</v>
      </c>
      <c r="G114" s="51">
        <f t="shared" si="166"/>
        <v>3.2149424716281329E-2</v>
      </c>
      <c r="H114" s="51">
        <f t="shared" si="166"/>
        <v>0.25403844669214559</v>
      </c>
      <c r="I114" s="51">
        <f t="shared" si="166"/>
        <v>0.99719626168224296</v>
      </c>
      <c r="J114" s="51">
        <f t="shared" si="166"/>
        <v>0</v>
      </c>
      <c r="K114" s="51">
        <f t="shared" si="166"/>
        <v>0.81625403405997055</v>
      </c>
      <c r="L114" s="51">
        <f t="shared" si="166"/>
        <v>3.8160491287777439E-2</v>
      </c>
      <c r="M114" s="51">
        <f t="shared" si="166"/>
        <v>7.6614568120315862E-2</v>
      </c>
      <c r="N114" s="51">
        <f t="shared" si="166"/>
        <v>2.5874759579402464E-2</v>
      </c>
      <c r="O114" s="51">
        <f t="shared" si="166"/>
        <v>9.6281640232770707E-2</v>
      </c>
      <c r="P114" s="51">
        <f t="shared" si="166"/>
        <v>0</v>
      </c>
      <c r="Q114" s="51">
        <f t="shared" si="166"/>
        <v>0.34737748810827201</v>
      </c>
      <c r="R114" s="51">
        <f t="shared" si="166"/>
        <v>0.10859897161142106</v>
      </c>
      <c r="S114" s="51">
        <f t="shared" si="166"/>
        <v>0</v>
      </c>
      <c r="T114" s="51">
        <f t="shared" si="166"/>
        <v>2.4580954250579584E-3</v>
      </c>
      <c r="U114" s="51">
        <f t="shared" si="166"/>
        <v>4.416727816522354E-2</v>
      </c>
      <c r="V114" s="51">
        <f t="shared" si="166"/>
        <v>3.7251662349572778E-2</v>
      </c>
      <c r="W114" s="51">
        <f t="shared" si="166"/>
        <v>2.866701219729198E-2</v>
      </c>
      <c r="X114" s="51">
        <f t="shared" si="166"/>
        <v>0.18551066038292652</v>
      </c>
      <c r="Y114" s="51">
        <f t="shared" si="166"/>
        <v>9.1821780145381171E-2</v>
      </c>
      <c r="Z114" s="51">
        <f t="shared" si="166"/>
        <v>2.5946945077189608E-2</v>
      </c>
      <c r="AA114" s="51">
        <f t="shared" si="166"/>
        <v>0.25687996742280317</v>
      </c>
      <c r="AB114" s="51">
        <f t="shared" si="166"/>
        <v>1</v>
      </c>
      <c r="AC114" s="51">
        <f t="shared" si="166"/>
        <v>1.1124401643242385E-2</v>
      </c>
      <c r="AD114" s="51">
        <f t="shared" si="166"/>
        <v>2.0236262692913464E-2</v>
      </c>
      <c r="AE114" s="51">
        <f t="shared" si="166"/>
        <v>0.48924250993224322</v>
      </c>
      <c r="AF114" s="51">
        <f t="shared" si="166"/>
        <v>0.37136177049865832</v>
      </c>
      <c r="AG114" s="51">
        <f t="shared" si="166"/>
        <v>0</v>
      </c>
      <c r="AH114" s="51">
        <f t="shared" si="166"/>
        <v>0.97384039449977311</v>
      </c>
      <c r="AI114" s="51">
        <f t="shared" si="166"/>
        <v>2.9781569864045329E-2</v>
      </c>
      <c r="AJ114" s="51">
        <f t="shared" si="166"/>
        <v>0.64063325956129291</v>
      </c>
      <c r="AK114" s="51">
        <f t="shared" si="166"/>
        <v>0.34252033310609187</v>
      </c>
      <c r="AL114" s="51">
        <f t="shared" si="166"/>
        <v>0</v>
      </c>
      <c r="AM114" s="51">
        <f t="shared" si="166"/>
        <v>0</v>
      </c>
      <c r="AN114" s="51">
        <f t="shared" si="166"/>
        <v>0</v>
      </c>
      <c r="AO114" s="51">
        <f t="shared" si="166"/>
        <v>0</v>
      </c>
      <c r="AP114" s="51">
        <f t="shared" si="166"/>
        <v>0.33333333333333331</v>
      </c>
      <c r="AQ114" s="51">
        <f t="shared" si="166"/>
        <v>0.20506068894500862</v>
      </c>
      <c r="AR114" s="51">
        <f t="shared" si="166"/>
        <v>0</v>
      </c>
    </row>
    <row r="115" spans="1:44" ht="11.25" customHeight="1" x14ac:dyDescent="0.2">
      <c r="A115" s="52" t="s">
        <v>279</v>
      </c>
      <c r="B115" s="51">
        <f t="shared" ref="B115:AR115" si="167">+IF(VALUE(B$44)=1,IF(VALUE(B$45)=1,(B79-B$37)/(B$38-B$37),1-((B79-B$37)/(B$38-B$37))),"")</f>
        <v>4.6912719208778764E-2</v>
      </c>
      <c r="C115" s="51">
        <f t="shared" si="167"/>
        <v>0.27106935617573902</v>
      </c>
      <c r="D115" s="51">
        <f t="shared" si="167"/>
        <v>0.11177005434752631</v>
      </c>
      <c r="E115" s="51">
        <f t="shared" si="167"/>
        <v>0.19913934147502901</v>
      </c>
      <c r="F115" s="51">
        <f t="shared" si="167"/>
        <v>1.9204247789377552E-3</v>
      </c>
      <c r="G115" s="51">
        <f t="shared" si="167"/>
        <v>2.014056824827128E-2</v>
      </c>
      <c r="H115" s="51">
        <f t="shared" si="167"/>
        <v>1.313053495810601E-2</v>
      </c>
      <c r="I115" s="51">
        <f t="shared" si="167"/>
        <v>0.94018691588785053</v>
      </c>
      <c r="J115" s="51">
        <f t="shared" si="167"/>
        <v>2.1398949542484211E-2</v>
      </c>
      <c r="K115" s="51">
        <f t="shared" si="167"/>
        <v>5.4295144069781531E-2</v>
      </c>
      <c r="L115" s="51">
        <f t="shared" si="167"/>
        <v>2.9203752266132496E-4</v>
      </c>
      <c r="M115" s="51">
        <f t="shared" si="167"/>
        <v>0.20946492310675377</v>
      </c>
      <c r="N115" s="51">
        <f t="shared" si="167"/>
        <v>2.2749748552894854E-3</v>
      </c>
      <c r="O115" s="51">
        <f t="shared" si="167"/>
        <v>0.91109857969624342</v>
      </c>
      <c r="P115" s="51">
        <f t="shared" si="167"/>
        <v>1</v>
      </c>
      <c r="Q115" s="51">
        <f t="shared" si="167"/>
        <v>3.684525332302363E-2</v>
      </c>
      <c r="R115" s="51">
        <f t="shared" si="167"/>
        <v>0.10409729373417549</v>
      </c>
      <c r="S115" s="51">
        <f t="shared" si="167"/>
        <v>4.3570235963105573E-2</v>
      </c>
      <c r="T115" s="51">
        <f t="shared" si="167"/>
        <v>7.5268357078206491E-2</v>
      </c>
      <c r="U115" s="51">
        <f t="shared" si="167"/>
        <v>0.28564746021467435</v>
      </c>
      <c r="V115" s="51">
        <f t="shared" si="167"/>
        <v>0.11105049139158209</v>
      </c>
      <c r="W115" s="51">
        <f t="shared" si="167"/>
        <v>3.6402987412776366E-2</v>
      </c>
      <c r="X115" s="51">
        <f t="shared" si="167"/>
        <v>2.1864102679258028E-2</v>
      </c>
      <c r="Y115" s="51">
        <f t="shared" si="167"/>
        <v>0.4488039113441234</v>
      </c>
      <c r="Z115" s="51">
        <f t="shared" si="167"/>
        <v>2.8053357728684385E-3</v>
      </c>
      <c r="AA115" s="51">
        <f t="shared" si="167"/>
        <v>3.4995286328464931E-3</v>
      </c>
      <c r="AB115" s="51">
        <f t="shared" si="167"/>
        <v>0.21163331812781419</v>
      </c>
      <c r="AC115" s="51">
        <f t="shared" si="167"/>
        <v>0.15783657379087979</v>
      </c>
      <c r="AD115" s="51">
        <f t="shared" si="167"/>
        <v>1.1195161874226168E-2</v>
      </c>
      <c r="AE115" s="51">
        <f t="shared" si="167"/>
        <v>3.278005791037706E-2</v>
      </c>
      <c r="AF115" s="51">
        <f t="shared" si="167"/>
        <v>1.352970090527285E-2</v>
      </c>
      <c r="AG115" s="51">
        <f t="shared" si="167"/>
        <v>0.21324594632145721</v>
      </c>
      <c r="AH115" s="51">
        <f t="shared" si="167"/>
        <v>0.99791476085299358</v>
      </c>
      <c r="AI115" s="51">
        <f t="shared" si="167"/>
        <v>0.10045660075484786</v>
      </c>
      <c r="AJ115" s="51">
        <f t="shared" si="167"/>
        <v>0</v>
      </c>
      <c r="AK115" s="51">
        <f t="shared" si="167"/>
        <v>3.1856465576490314E-2</v>
      </c>
      <c r="AL115" s="51">
        <f t="shared" si="167"/>
        <v>1</v>
      </c>
      <c r="AM115" s="51">
        <f t="shared" si="167"/>
        <v>1</v>
      </c>
      <c r="AN115" s="51">
        <f t="shared" si="167"/>
        <v>0</v>
      </c>
      <c r="AO115" s="51">
        <f t="shared" si="167"/>
        <v>0</v>
      </c>
      <c r="AP115" s="51">
        <f t="shared" si="167"/>
        <v>0.66666666666666663</v>
      </c>
      <c r="AQ115" s="51">
        <f t="shared" si="167"/>
        <v>6.8922948953690874E-2</v>
      </c>
      <c r="AR115" s="51">
        <f t="shared" si="167"/>
        <v>1.5624999999999995E-2</v>
      </c>
    </row>
    <row r="116" spans="1:44" ht="11.25" customHeight="1" x14ac:dyDescent="0.2">
      <c r="A116" s="50" t="s">
        <v>280</v>
      </c>
      <c r="B116" s="51">
        <f t="shared" ref="B116:AR116" si="168">+IF(VALUE(B$44)=1,IF(VALUE(B$45)=1,(B80-B$37)/(B$38-B$37),1-((B80-B$37)/(B$38-B$37))),"")</f>
        <v>7.5097585262558442E-2</v>
      </c>
      <c r="C116" s="51">
        <f t="shared" si="168"/>
        <v>0.96711798839458341</v>
      </c>
      <c r="D116" s="51">
        <f t="shared" si="168"/>
        <v>0.69233439314230605</v>
      </c>
      <c r="E116" s="51">
        <f t="shared" si="168"/>
        <v>1.654384917567291E-2</v>
      </c>
      <c r="F116" s="51">
        <f t="shared" si="168"/>
        <v>6.2323118258294531E-4</v>
      </c>
      <c r="G116" s="51">
        <f t="shared" si="168"/>
        <v>0.23056939612853469</v>
      </c>
      <c r="H116" s="51">
        <f t="shared" si="168"/>
        <v>0</v>
      </c>
      <c r="I116" s="51">
        <f t="shared" si="168"/>
        <v>0</v>
      </c>
      <c r="J116" s="51">
        <f t="shared" si="168"/>
        <v>0</v>
      </c>
      <c r="K116" s="51">
        <f t="shared" si="168"/>
        <v>4.090252577296917E-2</v>
      </c>
      <c r="L116" s="51">
        <f t="shared" si="168"/>
        <v>5.5338165745824779E-2</v>
      </c>
      <c r="M116" s="51">
        <f t="shared" si="168"/>
        <v>0</v>
      </c>
      <c r="N116" s="51">
        <f t="shared" si="168"/>
        <v>6.0202808954604246E-4</v>
      </c>
      <c r="O116" s="51">
        <f t="shared" si="168"/>
        <v>0</v>
      </c>
      <c r="P116" s="51">
        <f t="shared" si="168"/>
        <v>0</v>
      </c>
      <c r="Q116" s="51">
        <f t="shared" si="168"/>
        <v>0.32819601465070813</v>
      </c>
      <c r="R116" s="51">
        <f t="shared" si="168"/>
        <v>0.39099756173925349</v>
      </c>
      <c r="S116" s="51">
        <f t="shared" si="168"/>
        <v>0</v>
      </c>
      <c r="T116" s="51">
        <f t="shared" si="168"/>
        <v>1.028509283043955E-2</v>
      </c>
      <c r="U116" s="51">
        <f t="shared" si="168"/>
        <v>0.26702311225229397</v>
      </c>
      <c r="V116" s="51">
        <f t="shared" si="168"/>
        <v>0.20348373407083337</v>
      </c>
      <c r="W116" s="51">
        <f t="shared" si="168"/>
        <v>0.19756772462797051</v>
      </c>
      <c r="X116" s="51">
        <f t="shared" si="168"/>
        <v>0.44866797734528602</v>
      </c>
      <c r="Y116" s="51">
        <f t="shared" si="168"/>
        <v>5.1403471516275299E-2</v>
      </c>
      <c r="Z116" s="51">
        <f t="shared" si="168"/>
        <v>8.0668418241924399E-3</v>
      </c>
      <c r="AA116" s="51">
        <f t="shared" si="168"/>
        <v>1.4816575988407646E-2</v>
      </c>
      <c r="AB116" s="51">
        <f t="shared" si="168"/>
        <v>0.14971142972120483</v>
      </c>
      <c r="AC116" s="51">
        <f t="shared" si="168"/>
        <v>5.9815686168309005E-2</v>
      </c>
      <c r="AD116" s="51">
        <f t="shared" si="168"/>
        <v>2.0005401850480286E-2</v>
      </c>
      <c r="AE116" s="51">
        <f t="shared" si="168"/>
        <v>0.10355515101548103</v>
      </c>
      <c r="AF116" s="51">
        <f t="shared" si="168"/>
        <v>2.569392435944258E-2</v>
      </c>
      <c r="AG116" s="51">
        <f t="shared" si="168"/>
        <v>0.55002857649330306</v>
      </c>
      <c r="AH116" s="51">
        <f t="shared" si="168"/>
        <v>0.99874503184421792</v>
      </c>
      <c r="AI116" s="51">
        <f t="shared" si="168"/>
        <v>0.33061144086156913</v>
      </c>
      <c r="AJ116" s="51">
        <f t="shared" si="168"/>
        <v>0.70924670865120931</v>
      </c>
      <c r="AK116" s="51">
        <f t="shared" si="168"/>
        <v>5.860360860402003E-2</v>
      </c>
      <c r="AL116" s="51">
        <f t="shared" si="168"/>
        <v>0</v>
      </c>
      <c r="AM116" s="51">
        <f t="shared" si="168"/>
        <v>1</v>
      </c>
      <c r="AN116" s="51">
        <f t="shared" si="168"/>
        <v>0</v>
      </c>
      <c r="AO116" s="51">
        <f t="shared" si="168"/>
        <v>0</v>
      </c>
      <c r="AP116" s="51">
        <f t="shared" si="168"/>
        <v>0.66666666666666663</v>
      </c>
      <c r="AQ116" s="51">
        <f t="shared" si="168"/>
        <v>5.4792423118048314E-2</v>
      </c>
      <c r="AR116" s="51">
        <f t="shared" si="168"/>
        <v>0.53125000000000011</v>
      </c>
    </row>
    <row r="117" spans="1:44" ht="11.25" customHeight="1" x14ac:dyDescent="0.2">
      <c r="A117" s="52" t="s">
        <v>281</v>
      </c>
      <c r="B117" s="51">
        <f t="shared" ref="B117:AR117" si="169">+IF(VALUE(B$44)=1,IF(VALUE(B$45)=1,(B81-B$37)/(B$38-B$37),1-((B81-B$37)/(B$38-B$37))),"")</f>
        <v>0.11628148039411321</v>
      </c>
      <c r="C117" s="51">
        <f t="shared" si="169"/>
        <v>0.85686653771760068</v>
      </c>
      <c r="D117" s="51">
        <f t="shared" si="169"/>
        <v>0.22899247240250992</v>
      </c>
      <c r="E117" s="51">
        <f t="shared" si="169"/>
        <v>0.32167063014663816</v>
      </c>
      <c r="F117" s="51">
        <f t="shared" si="169"/>
        <v>2.8159741474459168E-3</v>
      </c>
      <c r="G117" s="51">
        <f t="shared" si="169"/>
        <v>0.36391843614983127</v>
      </c>
      <c r="H117" s="51">
        <f t="shared" si="169"/>
        <v>7.0693529101318112E-2</v>
      </c>
      <c r="I117" s="51">
        <f t="shared" si="169"/>
        <v>0.92803738317757012</v>
      </c>
      <c r="J117" s="51">
        <f t="shared" si="169"/>
        <v>0</v>
      </c>
      <c r="K117" s="51">
        <f t="shared" si="169"/>
        <v>8.0929222431475295E-2</v>
      </c>
      <c r="L117" s="51">
        <f t="shared" si="169"/>
        <v>4.9283607832106183E-2</v>
      </c>
      <c r="M117" s="51">
        <f t="shared" si="169"/>
        <v>0</v>
      </c>
      <c r="N117" s="51">
        <f t="shared" si="169"/>
        <v>5.084223606760909E-4</v>
      </c>
      <c r="O117" s="51">
        <f t="shared" si="169"/>
        <v>0</v>
      </c>
      <c r="P117" s="51">
        <f t="shared" si="169"/>
        <v>0</v>
      </c>
      <c r="Q117" s="51">
        <f t="shared" si="169"/>
        <v>0.17709537803042999</v>
      </c>
      <c r="R117" s="51">
        <f t="shared" si="169"/>
        <v>0.27177230134787289</v>
      </c>
      <c r="S117" s="51">
        <f t="shared" si="169"/>
        <v>0</v>
      </c>
      <c r="T117" s="51">
        <f t="shared" si="169"/>
        <v>8.5539906271723601E-3</v>
      </c>
      <c r="U117" s="51">
        <f t="shared" si="169"/>
        <v>0.54543226750269058</v>
      </c>
      <c r="V117" s="51">
        <f t="shared" si="169"/>
        <v>0.21017462961942762</v>
      </c>
      <c r="W117" s="51">
        <f t="shared" si="169"/>
        <v>0.1259083185559268</v>
      </c>
      <c r="X117" s="51">
        <f t="shared" si="169"/>
        <v>1.8907245565822971E-2</v>
      </c>
      <c r="Y117" s="51">
        <f t="shared" si="169"/>
        <v>0.11331334380478802</v>
      </c>
      <c r="Z117" s="51">
        <f t="shared" si="169"/>
        <v>5.9681538664333117E-3</v>
      </c>
      <c r="AA117" s="51">
        <f t="shared" si="169"/>
        <v>1.0175128324236567E-2</v>
      </c>
      <c r="AB117" s="51">
        <f t="shared" si="169"/>
        <v>2.2261496682407171E-2</v>
      </c>
      <c r="AC117" s="51">
        <f t="shared" si="169"/>
        <v>0</v>
      </c>
      <c r="AD117" s="51">
        <f t="shared" si="169"/>
        <v>4.7765872443993268E-3</v>
      </c>
      <c r="AE117" s="51">
        <f t="shared" si="169"/>
        <v>1.8960403388292878E-2</v>
      </c>
      <c r="AF117" s="51">
        <f t="shared" si="169"/>
        <v>1.35097794990886E-2</v>
      </c>
      <c r="AG117" s="51">
        <f t="shared" si="169"/>
        <v>0.93161287592191988</v>
      </c>
      <c r="AH117" s="51">
        <f t="shared" si="169"/>
        <v>0.99708942169489334</v>
      </c>
      <c r="AI117" s="51">
        <f t="shared" si="169"/>
        <v>0.11450911873522664</v>
      </c>
      <c r="AJ117" s="51">
        <f t="shared" si="169"/>
        <v>0.90458576560715787</v>
      </c>
      <c r="AK117" s="51">
        <f t="shared" si="169"/>
        <v>1.1484983421354979E-2</v>
      </c>
      <c r="AL117" s="51">
        <f t="shared" si="169"/>
        <v>0</v>
      </c>
      <c r="AM117" s="51">
        <f t="shared" si="169"/>
        <v>0</v>
      </c>
      <c r="AN117" s="51">
        <f t="shared" si="169"/>
        <v>0</v>
      </c>
      <c r="AO117" s="51">
        <f t="shared" si="169"/>
        <v>0</v>
      </c>
      <c r="AP117" s="51">
        <f t="shared" si="169"/>
        <v>0</v>
      </c>
      <c r="AQ117" s="51">
        <f t="shared" si="169"/>
        <v>0.16446215201431694</v>
      </c>
      <c r="AR117" s="51">
        <f t="shared" si="169"/>
        <v>0.59375000000000011</v>
      </c>
    </row>
    <row r="118" spans="1:44" ht="11.25" customHeight="1" x14ac:dyDescent="0.2">
      <c r="A118" s="54"/>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row>
    <row r="119" spans="1:44" ht="11.25" customHeight="1" x14ac:dyDescent="0.2">
      <c r="A119" s="54"/>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row>
    <row r="120" spans="1:44" ht="11.25" customHeight="1" x14ac:dyDescent="0.2">
      <c r="A120" s="54"/>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row>
    <row r="121" spans="1:44" ht="45" customHeight="1" x14ac:dyDescent="0.2">
      <c r="A121" s="59"/>
      <c r="B121" s="60" t="s">
        <v>17</v>
      </c>
      <c r="C121" s="61" t="s">
        <v>18</v>
      </c>
      <c r="D121" s="62" t="s">
        <v>19</v>
      </c>
      <c r="E121" s="63" t="s">
        <v>20</v>
      </c>
      <c r="F121" s="64" t="s">
        <v>292</v>
      </c>
      <c r="G121" s="55"/>
      <c r="H121" s="55"/>
      <c r="I121" s="55"/>
      <c r="J121" s="55"/>
      <c r="K121" s="55"/>
      <c r="L121" s="55"/>
      <c r="M121" s="55"/>
      <c r="N121" s="55"/>
      <c r="O121" s="55"/>
      <c r="P121" s="55"/>
      <c r="Q121" s="64" t="s">
        <v>293</v>
      </c>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row>
    <row r="122" spans="1:44" ht="5.25" customHeight="1" x14ac:dyDescent="0.2">
      <c r="A122" s="54"/>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row>
    <row r="123" spans="1:44" ht="13.5" customHeight="1" x14ac:dyDescent="0.2">
      <c r="A123" s="65" t="s">
        <v>294</v>
      </c>
      <c r="B123" s="60">
        <f>+COUNT(B86:Q86)</f>
        <v>16</v>
      </c>
      <c r="C123" s="61">
        <f>+COUNT(R86:Y86)</f>
        <v>8</v>
      </c>
      <c r="D123" s="62">
        <f>+COUNT(Z86:AK86)</f>
        <v>12</v>
      </c>
      <c r="E123" s="63">
        <f>+COUNT(AL86:AR86)</f>
        <v>7</v>
      </c>
      <c r="F123" s="64">
        <f>+SUM(B123:E123)</f>
        <v>43</v>
      </c>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row>
    <row r="124" spans="1:44" ht="3.75" customHeight="1" x14ac:dyDescent="0.2">
      <c r="A124" s="54"/>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row>
    <row r="125" spans="1:44" ht="13.5" customHeight="1" x14ac:dyDescent="0.2">
      <c r="A125" s="65" t="s">
        <v>286</v>
      </c>
      <c r="B125" s="66">
        <f t="shared" ref="B125:F125" si="170">+AVERAGE(B127:B158)</f>
        <v>4.1457158576361799</v>
      </c>
      <c r="C125" s="67">
        <f t="shared" si="170"/>
        <v>1.5736788294459592</v>
      </c>
      <c r="D125" s="68">
        <f t="shared" si="170"/>
        <v>3.3486273480533577</v>
      </c>
      <c r="E125" s="69">
        <f t="shared" si="170"/>
        <v>2.6105256230260161</v>
      </c>
      <c r="F125" s="70">
        <f t="shared" si="170"/>
        <v>11.678547658161515</v>
      </c>
      <c r="G125" s="55"/>
      <c r="H125" s="55"/>
      <c r="I125" s="55"/>
      <c r="J125" s="55"/>
      <c r="K125" s="55"/>
      <c r="L125" s="65" t="s">
        <v>286</v>
      </c>
      <c r="M125" s="66">
        <f t="shared" ref="M125:Q125" si="171">+AVERAGE(M127:M158)</f>
        <v>0.25910724110226124</v>
      </c>
      <c r="N125" s="67">
        <f t="shared" si="171"/>
        <v>0.19670985368074489</v>
      </c>
      <c r="O125" s="68">
        <f t="shared" si="171"/>
        <v>0.27905227900444651</v>
      </c>
      <c r="P125" s="69">
        <f t="shared" si="171"/>
        <v>0.3729322318608595</v>
      </c>
      <c r="Q125" s="70">
        <f t="shared" si="171"/>
        <v>1.1078016056483122</v>
      </c>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row>
    <row r="126" spans="1:44" ht="15" customHeight="1" x14ac:dyDescent="0.2">
      <c r="A126" s="55"/>
      <c r="B126" s="55"/>
      <c r="C126" s="55"/>
      <c r="D126" s="55"/>
      <c r="E126" s="55"/>
      <c r="F126" s="55"/>
      <c r="G126" s="55"/>
      <c r="H126" s="55"/>
      <c r="I126" s="55"/>
      <c r="J126" s="55"/>
      <c r="K126" s="55"/>
      <c r="L126" s="65" t="s">
        <v>295</v>
      </c>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row>
    <row r="127" spans="1:44" ht="11.25" customHeight="1" x14ac:dyDescent="0.2">
      <c r="A127" s="50" t="s">
        <v>250</v>
      </c>
      <c r="B127" s="71">
        <f t="shared" ref="B127:B158" si="172">+SUM(B86:Q86)</f>
        <v>5.9694810863265308</v>
      </c>
      <c r="C127" s="71">
        <f t="shared" ref="C127:C158" si="173">+SUM(R86:Y86)</f>
        <v>1.2310214418046441</v>
      </c>
      <c r="D127" s="71">
        <f t="shared" ref="D127:D158" si="174">+SUM(Z86:AK86)</f>
        <v>3.1303768182401313</v>
      </c>
      <c r="E127" s="71">
        <f t="shared" ref="E127:E158" si="175">+SUM(AL86:AR86)</f>
        <v>2.2637093095092218</v>
      </c>
      <c r="F127" s="71">
        <f t="shared" ref="F127:F158" si="176">+SUM(B127:E127)</f>
        <v>12.594588655880528</v>
      </c>
      <c r="G127" s="55"/>
      <c r="H127" s="55"/>
      <c r="I127" s="55"/>
      <c r="J127" s="55"/>
      <c r="K127" s="55"/>
      <c r="L127" s="50" t="s">
        <v>250</v>
      </c>
      <c r="M127" s="71">
        <f t="shared" ref="M127:P127" si="177">+B127/B$123</f>
        <v>0.37309256789540818</v>
      </c>
      <c r="N127" s="71">
        <f t="shared" si="177"/>
        <v>0.15387768022558052</v>
      </c>
      <c r="O127" s="71">
        <f t="shared" si="177"/>
        <v>0.26086473485334427</v>
      </c>
      <c r="P127" s="71">
        <f t="shared" si="177"/>
        <v>0.3233870442156031</v>
      </c>
      <c r="Q127" s="71">
        <f t="shared" ref="Q127:Q158" si="178">+SUM(M127:P127)</f>
        <v>1.111222027189936</v>
      </c>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row>
    <row r="128" spans="1:44" ht="11.25" customHeight="1" x14ac:dyDescent="0.2">
      <c r="A128" s="52" t="s">
        <v>251</v>
      </c>
      <c r="B128" s="72">
        <f t="shared" si="172"/>
        <v>3.2158820797496226</v>
      </c>
      <c r="C128" s="72">
        <f t="shared" si="173"/>
        <v>1.7029070456998057</v>
      </c>
      <c r="D128" s="72">
        <f t="shared" si="174"/>
        <v>2.3078986944372883</v>
      </c>
      <c r="E128" s="72">
        <f t="shared" si="175"/>
        <v>4.9086070275206861</v>
      </c>
      <c r="F128" s="72">
        <f t="shared" si="176"/>
        <v>12.135294847407403</v>
      </c>
      <c r="G128" s="55"/>
      <c r="H128" s="55"/>
      <c r="I128" s="55"/>
      <c r="J128" s="55"/>
      <c r="K128" s="55"/>
      <c r="L128" s="52" t="s">
        <v>251</v>
      </c>
      <c r="M128" s="72">
        <f t="shared" ref="M128:P128" si="179">+B128/B$123</f>
        <v>0.20099262998435141</v>
      </c>
      <c r="N128" s="72">
        <f t="shared" si="179"/>
        <v>0.21286338071247571</v>
      </c>
      <c r="O128" s="72">
        <f t="shared" si="179"/>
        <v>0.19232489120310736</v>
      </c>
      <c r="P128" s="72">
        <f t="shared" si="179"/>
        <v>0.701229575360098</v>
      </c>
      <c r="Q128" s="72">
        <f t="shared" si="178"/>
        <v>1.3074104772600323</v>
      </c>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row>
    <row r="129" spans="1:43" ht="11.25" customHeight="1" x14ac:dyDescent="0.2">
      <c r="A129" s="50" t="s">
        <v>252</v>
      </c>
      <c r="B129" s="71">
        <f t="shared" si="172"/>
        <v>5.8349184297907914</v>
      </c>
      <c r="C129" s="71">
        <f t="shared" si="173"/>
        <v>5.4202576305272858</v>
      </c>
      <c r="D129" s="71">
        <f t="shared" si="174"/>
        <v>3.1740615506327989</v>
      </c>
      <c r="E129" s="71">
        <f t="shared" si="175"/>
        <v>2.7301251094305279</v>
      </c>
      <c r="F129" s="71">
        <f t="shared" si="176"/>
        <v>17.159362720381406</v>
      </c>
      <c r="G129" s="55"/>
      <c r="H129" s="129" t="s">
        <v>296</v>
      </c>
      <c r="I129" s="130"/>
      <c r="J129" s="131"/>
      <c r="K129" s="55"/>
      <c r="L129" s="50" t="s">
        <v>252</v>
      </c>
      <c r="M129" s="71">
        <f t="shared" ref="M129:P129" si="180">+B129/B$123</f>
        <v>0.36468240186192447</v>
      </c>
      <c r="N129" s="71">
        <f t="shared" si="180"/>
        <v>0.67753220381591073</v>
      </c>
      <c r="O129" s="71">
        <f t="shared" si="180"/>
        <v>0.26450512921939989</v>
      </c>
      <c r="P129" s="71">
        <f t="shared" si="180"/>
        <v>0.3900178727757897</v>
      </c>
      <c r="Q129" s="71">
        <f t="shared" si="178"/>
        <v>1.6967376076730247</v>
      </c>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row>
    <row r="130" spans="1:43" ht="11.25" customHeight="1" x14ac:dyDescent="0.2">
      <c r="A130" s="52" t="s">
        <v>253</v>
      </c>
      <c r="B130" s="72">
        <f t="shared" si="172"/>
        <v>4.3858376825585443</v>
      </c>
      <c r="C130" s="72">
        <f t="shared" si="173"/>
        <v>2.4877511899126605</v>
      </c>
      <c r="D130" s="72">
        <f t="shared" si="174"/>
        <v>3.5722106765720953</v>
      </c>
      <c r="E130" s="72">
        <f t="shared" si="175"/>
        <v>3.504063263621561</v>
      </c>
      <c r="F130" s="72">
        <f t="shared" si="176"/>
        <v>13.949862812664861</v>
      </c>
      <c r="G130" s="55"/>
      <c r="H130" s="132"/>
      <c r="I130" s="86"/>
      <c r="J130" s="133"/>
      <c r="K130" s="55"/>
      <c r="L130" s="52" t="s">
        <v>253</v>
      </c>
      <c r="M130" s="72">
        <f t="shared" ref="M130:P130" si="181">+B130/B$123</f>
        <v>0.27411485515990902</v>
      </c>
      <c r="N130" s="72">
        <f t="shared" si="181"/>
        <v>0.31096889873908257</v>
      </c>
      <c r="O130" s="72">
        <f t="shared" si="181"/>
        <v>0.29768422304767461</v>
      </c>
      <c r="P130" s="72">
        <f t="shared" si="181"/>
        <v>0.50058046623165153</v>
      </c>
      <c r="Q130" s="72">
        <f t="shared" si="178"/>
        <v>1.3833484431783178</v>
      </c>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row>
    <row r="131" spans="1:43" ht="11.25" customHeight="1" x14ac:dyDescent="0.2">
      <c r="A131" s="50" t="s">
        <v>254</v>
      </c>
      <c r="B131" s="71">
        <f t="shared" si="172"/>
        <v>2.4889866405688168</v>
      </c>
      <c r="C131" s="71">
        <f t="shared" si="173"/>
        <v>1.0640879083899337</v>
      </c>
      <c r="D131" s="71">
        <f t="shared" si="174"/>
        <v>3.8094948974243423</v>
      </c>
      <c r="E131" s="71">
        <f t="shared" si="175"/>
        <v>3.0635227240327723</v>
      </c>
      <c r="F131" s="71">
        <f t="shared" si="176"/>
        <v>10.426092170415865</v>
      </c>
      <c r="G131" s="55"/>
      <c r="H131" s="132"/>
      <c r="I131" s="86"/>
      <c r="J131" s="133"/>
      <c r="K131" s="55"/>
      <c r="L131" s="50" t="s">
        <v>254</v>
      </c>
      <c r="M131" s="71">
        <f t="shared" ref="M131:P131" si="182">+B131/B$123</f>
        <v>0.15556166503555105</v>
      </c>
      <c r="N131" s="71">
        <f t="shared" si="182"/>
        <v>0.13301098854874172</v>
      </c>
      <c r="O131" s="71">
        <f t="shared" si="182"/>
        <v>0.31745790811869518</v>
      </c>
      <c r="P131" s="71">
        <f t="shared" si="182"/>
        <v>0.43764610343325316</v>
      </c>
      <c r="Q131" s="71">
        <f t="shared" si="178"/>
        <v>1.0436766651362412</v>
      </c>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row>
    <row r="132" spans="1:43" ht="11.25" customHeight="1" x14ac:dyDescent="0.2">
      <c r="A132" s="52" t="s">
        <v>255</v>
      </c>
      <c r="B132" s="72">
        <f t="shared" si="172"/>
        <v>4.5374186789302966</v>
      </c>
      <c r="C132" s="72">
        <f t="shared" si="173"/>
        <v>4.1321365340825311</v>
      </c>
      <c r="D132" s="72">
        <f t="shared" si="174"/>
        <v>3.7285298106396962</v>
      </c>
      <c r="E132" s="72">
        <f t="shared" si="175"/>
        <v>3.0238453912055636</v>
      </c>
      <c r="F132" s="72">
        <f t="shared" si="176"/>
        <v>15.421930414858087</v>
      </c>
      <c r="G132" s="55"/>
      <c r="H132" s="132"/>
      <c r="I132" s="86"/>
      <c r="J132" s="133"/>
      <c r="K132" s="55"/>
      <c r="L132" s="52" t="s">
        <v>255</v>
      </c>
      <c r="M132" s="72">
        <f t="shared" ref="M132:P132" si="183">+B132/B$123</f>
        <v>0.28358866743314354</v>
      </c>
      <c r="N132" s="72">
        <f t="shared" si="183"/>
        <v>0.51651706676031639</v>
      </c>
      <c r="O132" s="72">
        <f t="shared" si="183"/>
        <v>0.31071081755330804</v>
      </c>
      <c r="P132" s="72">
        <f t="shared" si="183"/>
        <v>0.43197791302936622</v>
      </c>
      <c r="Q132" s="72">
        <f t="shared" si="178"/>
        <v>1.542794464776134</v>
      </c>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row>
    <row r="133" spans="1:43" ht="11.25" customHeight="1" x14ac:dyDescent="0.2">
      <c r="A133" s="50" t="s">
        <v>256</v>
      </c>
      <c r="B133" s="71">
        <f t="shared" si="172"/>
        <v>3.6208622118951168</v>
      </c>
      <c r="C133" s="71">
        <f t="shared" si="173"/>
        <v>1.2119466217801755</v>
      </c>
      <c r="D133" s="71">
        <f t="shared" si="174"/>
        <v>2.0612085148833184</v>
      </c>
      <c r="E133" s="71">
        <f t="shared" si="175"/>
        <v>3.022243316999933</v>
      </c>
      <c r="F133" s="71">
        <f t="shared" si="176"/>
        <v>9.9162606655585446</v>
      </c>
      <c r="G133" s="55"/>
      <c r="H133" s="132"/>
      <c r="I133" s="86"/>
      <c r="J133" s="133"/>
      <c r="K133" s="55"/>
      <c r="L133" s="50" t="s">
        <v>256</v>
      </c>
      <c r="M133" s="71">
        <f t="shared" ref="M133:P133" si="184">+B133/B$123</f>
        <v>0.2263038882434448</v>
      </c>
      <c r="N133" s="71">
        <f t="shared" si="184"/>
        <v>0.15149332772252194</v>
      </c>
      <c r="O133" s="71">
        <f t="shared" si="184"/>
        <v>0.17176737624027652</v>
      </c>
      <c r="P133" s="71">
        <f t="shared" si="184"/>
        <v>0.43174904528570474</v>
      </c>
      <c r="Q133" s="71">
        <f t="shared" si="178"/>
        <v>0.981313637491948</v>
      </c>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row>
    <row r="134" spans="1:43" ht="11.25" customHeight="1" x14ac:dyDescent="0.2">
      <c r="A134" s="52" t="s">
        <v>257</v>
      </c>
      <c r="B134" s="72">
        <f t="shared" si="172"/>
        <v>5.6830916541911378</v>
      </c>
      <c r="C134" s="72">
        <f t="shared" si="173"/>
        <v>1.5163949721853793</v>
      </c>
      <c r="D134" s="72">
        <f t="shared" si="174"/>
        <v>3.8575122778842807</v>
      </c>
      <c r="E134" s="72">
        <f t="shared" si="175"/>
        <v>2.4286740832229241</v>
      </c>
      <c r="F134" s="72">
        <f t="shared" si="176"/>
        <v>13.485672987483722</v>
      </c>
      <c r="G134" s="55"/>
      <c r="H134" s="132"/>
      <c r="I134" s="86"/>
      <c r="J134" s="133"/>
      <c r="K134" s="55"/>
      <c r="L134" s="52" t="s">
        <v>257</v>
      </c>
      <c r="M134" s="72">
        <f t="shared" ref="M134:P134" si="185">+B134/B$123</f>
        <v>0.35519322838694611</v>
      </c>
      <c r="N134" s="72">
        <f t="shared" si="185"/>
        <v>0.18954937152317242</v>
      </c>
      <c r="O134" s="72">
        <f t="shared" si="185"/>
        <v>0.32145935649035673</v>
      </c>
      <c r="P134" s="72">
        <f t="shared" si="185"/>
        <v>0.34695344046041771</v>
      </c>
      <c r="Q134" s="72">
        <f t="shared" si="178"/>
        <v>1.213155396860893</v>
      </c>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row>
    <row r="135" spans="1:43" ht="11.25" customHeight="1" x14ac:dyDescent="0.2">
      <c r="A135" s="50" t="s">
        <v>258</v>
      </c>
      <c r="B135" s="71">
        <f t="shared" si="172"/>
        <v>7.5619021155752071</v>
      </c>
      <c r="C135" s="71">
        <f t="shared" si="173"/>
        <v>1.6759886412779346</v>
      </c>
      <c r="D135" s="71">
        <f t="shared" si="174"/>
        <v>7.4369914619578799</v>
      </c>
      <c r="E135" s="71">
        <f t="shared" si="175"/>
        <v>2.7351893080397964</v>
      </c>
      <c r="F135" s="71">
        <f t="shared" si="176"/>
        <v>19.410071526850817</v>
      </c>
      <c r="G135" s="55"/>
      <c r="H135" s="132"/>
      <c r="I135" s="86"/>
      <c r="J135" s="133"/>
      <c r="K135" s="55"/>
      <c r="L135" s="50" t="s">
        <v>258</v>
      </c>
      <c r="M135" s="71">
        <f t="shared" ref="M135:P135" si="186">+B135/B$123</f>
        <v>0.47261888222345044</v>
      </c>
      <c r="N135" s="71">
        <f t="shared" si="186"/>
        <v>0.20949858015974182</v>
      </c>
      <c r="O135" s="71">
        <f t="shared" si="186"/>
        <v>0.61974928849649003</v>
      </c>
      <c r="P135" s="71">
        <f t="shared" si="186"/>
        <v>0.39074132971997094</v>
      </c>
      <c r="Q135" s="71">
        <f t="shared" si="178"/>
        <v>1.6926080805996533</v>
      </c>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row>
    <row r="136" spans="1:43" ht="11.25" customHeight="1" x14ac:dyDescent="0.2">
      <c r="A136" s="52" t="s">
        <v>259</v>
      </c>
      <c r="B136" s="72">
        <f t="shared" si="172"/>
        <v>6.052018553879039</v>
      </c>
      <c r="C136" s="72">
        <f t="shared" si="173"/>
        <v>1.4113430915161729</v>
      </c>
      <c r="D136" s="72">
        <f t="shared" si="174"/>
        <v>3.5102480470223818</v>
      </c>
      <c r="E136" s="72">
        <f t="shared" si="175"/>
        <v>3.7457249669592123</v>
      </c>
      <c r="F136" s="72">
        <f t="shared" si="176"/>
        <v>14.719334659376806</v>
      </c>
      <c r="G136" s="55"/>
      <c r="H136" s="132"/>
      <c r="I136" s="86"/>
      <c r="J136" s="133"/>
      <c r="K136" s="55"/>
      <c r="L136" s="52" t="s">
        <v>259</v>
      </c>
      <c r="M136" s="72">
        <f t="shared" ref="M136:P136" si="187">+B136/B$123</f>
        <v>0.37825115961743994</v>
      </c>
      <c r="N136" s="72">
        <f t="shared" si="187"/>
        <v>0.17641788643952161</v>
      </c>
      <c r="O136" s="72">
        <f t="shared" si="187"/>
        <v>0.29252067058519848</v>
      </c>
      <c r="P136" s="72">
        <f t="shared" si="187"/>
        <v>0.53510356670845893</v>
      </c>
      <c r="Q136" s="72">
        <f t="shared" si="178"/>
        <v>1.382293283350619</v>
      </c>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row>
    <row r="137" spans="1:43" ht="11.25" customHeight="1" x14ac:dyDescent="0.2">
      <c r="A137" s="50" t="s">
        <v>260</v>
      </c>
      <c r="B137" s="71">
        <f t="shared" si="172"/>
        <v>3.8647076736108437</v>
      </c>
      <c r="C137" s="71">
        <f t="shared" si="173"/>
        <v>0.80543189118317027</v>
      </c>
      <c r="D137" s="71">
        <f t="shared" si="174"/>
        <v>2.9525934020694216</v>
      </c>
      <c r="E137" s="71">
        <f t="shared" si="175"/>
        <v>3.0523692507427493</v>
      </c>
      <c r="F137" s="71">
        <f t="shared" si="176"/>
        <v>10.675102217606184</v>
      </c>
      <c r="G137" s="55"/>
      <c r="H137" s="134"/>
      <c r="I137" s="135"/>
      <c r="J137" s="136"/>
      <c r="K137" s="55"/>
      <c r="L137" s="50" t="s">
        <v>260</v>
      </c>
      <c r="M137" s="71">
        <f t="shared" ref="M137:P137" si="188">+B137/B$123</f>
        <v>0.24154422960067773</v>
      </c>
      <c r="N137" s="71">
        <f t="shared" si="188"/>
        <v>0.10067898639789628</v>
      </c>
      <c r="O137" s="71">
        <f t="shared" si="188"/>
        <v>0.24604945017245181</v>
      </c>
      <c r="P137" s="71">
        <f t="shared" si="188"/>
        <v>0.43605275010610706</v>
      </c>
      <c r="Q137" s="71">
        <f t="shared" si="178"/>
        <v>1.0243254162771329</v>
      </c>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row>
    <row r="138" spans="1:43" ht="11.25" customHeight="1" x14ac:dyDescent="0.2">
      <c r="A138" s="52" t="s">
        <v>261</v>
      </c>
      <c r="B138" s="72">
        <f t="shared" si="172"/>
        <v>4.8239968177049395</v>
      </c>
      <c r="C138" s="72">
        <f t="shared" si="173"/>
        <v>1.572854103698885</v>
      </c>
      <c r="D138" s="72">
        <f t="shared" si="174"/>
        <v>2.8514809018365082</v>
      </c>
      <c r="E138" s="72">
        <f t="shared" si="175"/>
        <v>1.3779041345265841</v>
      </c>
      <c r="F138" s="72">
        <f t="shared" si="176"/>
        <v>10.626235957766918</v>
      </c>
      <c r="G138" s="55"/>
      <c r="H138" s="55"/>
      <c r="I138" s="55"/>
      <c r="J138" s="55"/>
      <c r="K138" s="55"/>
      <c r="L138" s="52" t="s">
        <v>261</v>
      </c>
      <c r="M138" s="72">
        <f t="shared" ref="M138:P138" si="189">+B138/B$123</f>
        <v>0.30149980110655872</v>
      </c>
      <c r="N138" s="72">
        <f t="shared" si="189"/>
        <v>0.19660676296236063</v>
      </c>
      <c r="O138" s="72">
        <f t="shared" si="189"/>
        <v>0.23762340848637567</v>
      </c>
      <c r="P138" s="72">
        <f t="shared" si="189"/>
        <v>0.19684344778951202</v>
      </c>
      <c r="Q138" s="72">
        <f t="shared" si="178"/>
        <v>0.93257342034480706</v>
      </c>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row>
    <row r="139" spans="1:43" ht="11.25" customHeight="1" x14ac:dyDescent="0.2">
      <c r="A139" s="50" t="s">
        <v>262</v>
      </c>
      <c r="B139" s="71">
        <f t="shared" si="172"/>
        <v>3.9558195534021734</v>
      </c>
      <c r="C139" s="71">
        <f t="shared" si="173"/>
        <v>0.7215129437645369</v>
      </c>
      <c r="D139" s="71">
        <f t="shared" si="174"/>
        <v>4.090637278807411</v>
      </c>
      <c r="E139" s="71">
        <f t="shared" si="175"/>
        <v>2.6669179690004121</v>
      </c>
      <c r="F139" s="71">
        <f t="shared" si="176"/>
        <v>11.434887744974533</v>
      </c>
      <c r="G139" s="55"/>
      <c r="H139" s="55"/>
      <c r="I139" s="55"/>
      <c r="J139" s="55"/>
      <c r="K139" s="55"/>
      <c r="L139" s="50" t="s">
        <v>262</v>
      </c>
      <c r="M139" s="71">
        <f t="shared" ref="M139:P139" si="190">+B139/B$123</f>
        <v>0.24723872208763584</v>
      </c>
      <c r="N139" s="71">
        <f t="shared" si="190"/>
        <v>9.0189117970567112E-2</v>
      </c>
      <c r="O139" s="71">
        <f t="shared" si="190"/>
        <v>0.34088643990061757</v>
      </c>
      <c r="P139" s="71">
        <f t="shared" si="190"/>
        <v>0.38098828128577317</v>
      </c>
      <c r="Q139" s="71">
        <f t="shared" si="178"/>
        <v>1.0593025612445937</v>
      </c>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row>
    <row r="140" spans="1:43" ht="11.25" customHeight="1" x14ac:dyDescent="0.2">
      <c r="A140" s="52" t="s">
        <v>263</v>
      </c>
      <c r="B140" s="72">
        <f t="shared" si="172"/>
        <v>3.5314597367950991</v>
      </c>
      <c r="C140" s="72">
        <f t="shared" si="173"/>
        <v>0.7062188663231771</v>
      </c>
      <c r="D140" s="72">
        <f t="shared" si="174"/>
        <v>2.4632061481412704</v>
      </c>
      <c r="E140" s="72">
        <f t="shared" si="175"/>
        <v>2.7778685414004567</v>
      </c>
      <c r="F140" s="72">
        <f t="shared" si="176"/>
        <v>9.4787532926600022</v>
      </c>
      <c r="G140" s="55"/>
      <c r="H140" s="55"/>
      <c r="I140" s="55"/>
      <c r="J140" s="55"/>
      <c r="K140" s="55"/>
      <c r="L140" s="52" t="s">
        <v>263</v>
      </c>
      <c r="M140" s="72">
        <f t="shared" ref="M140:P140" si="191">+B140/B$123</f>
        <v>0.22071623354969369</v>
      </c>
      <c r="N140" s="72">
        <f t="shared" si="191"/>
        <v>8.8277358290397137E-2</v>
      </c>
      <c r="O140" s="72">
        <f t="shared" si="191"/>
        <v>0.20526717901177252</v>
      </c>
      <c r="P140" s="72">
        <f t="shared" si="191"/>
        <v>0.3968383630572081</v>
      </c>
      <c r="Q140" s="72">
        <f t="shared" si="178"/>
        <v>0.91109913390907149</v>
      </c>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row>
    <row r="141" spans="1:43" ht="11.25" customHeight="1" x14ac:dyDescent="0.2">
      <c r="A141" s="50" t="s">
        <v>264</v>
      </c>
      <c r="B141" s="71">
        <f t="shared" si="172"/>
        <v>4.5050099882967292</v>
      </c>
      <c r="C141" s="71">
        <f t="shared" si="173"/>
        <v>0.8221454194788711</v>
      </c>
      <c r="D141" s="71">
        <f t="shared" si="174"/>
        <v>2.9371384177258411</v>
      </c>
      <c r="E141" s="71">
        <f t="shared" si="175"/>
        <v>2.1688319363017015</v>
      </c>
      <c r="F141" s="71">
        <f t="shared" si="176"/>
        <v>10.433125761803144</v>
      </c>
      <c r="G141" s="55"/>
      <c r="H141" s="55"/>
      <c r="I141" s="55"/>
      <c r="J141" s="55"/>
      <c r="K141" s="55"/>
      <c r="L141" s="50" t="s">
        <v>264</v>
      </c>
      <c r="M141" s="71">
        <f t="shared" ref="M141:P141" si="192">+B141/B$123</f>
        <v>0.28156312426854557</v>
      </c>
      <c r="N141" s="71">
        <f t="shared" si="192"/>
        <v>0.10276817743485889</v>
      </c>
      <c r="O141" s="71">
        <f t="shared" si="192"/>
        <v>0.24476153481048676</v>
      </c>
      <c r="P141" s="71">
        <f t="shared" si="192"/>
        <v>0.30983313375738591</v>
      </c>
      <c r="Q141" s="71">
        <f t="shared" si="178"/>
        <v>0.93892597027127711</v>
      </c>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row>
    <row r="142" spans="1:43" ht="11.25" customHeight="1" x14ac:dyDescent="0.2">
      <c r="A142" s="52" t="s">
        <v>265</v>
      </c>
      <c r="B142" s="72">
        <f t="shared" si="172"/>
        <v>2.9490670546677999</v>
      </c>
      <c r="C142" s="72">
        <f t="shared" si="173"/>
        <v>1.0755834677213278</v>
      </c>
      <c r="D142" s="72">
        <f t="shared" si="174"/>
        <v>2.7643818672008456</v>
      </c>
      <c r="E142" s="72">
        <f t="shared" si="175"/>
        <v>1.245284256217623</v>
      </c>
      <c r="F142" s="72">
        <f t="shared" si="176"/>
        <v>8.0343166458075963</v>
      </c>
      <c r="G142" s="55"/>
      <c r="H142" s="55"/>
      <c r="I142" s="55"/>
      <c r="J142" s="55"/>
      <c r="K142" s="55"/>
      <c r="L142" s="52" t="s">
        <v>265</v>
      </c>
      <c r="M142" s="72">
        <f t="shared" ref="M142:P142" si="193">+B142/B$123</f>
        <v>0.1843166909167375</v>
      </c>
      <c r="N142" s="72">
        <f t="shared" si="193"/>
        <v>0.13444793346516598</v>
      </c>
      <c r="O142" s="72">
        <f t="shared" si="193"/>
        <v>0.23036515560007045</v>
      </c>
      <c r="P142" s="72">
        <f t="shared" si="193"/>
        <v>0.17789775088823184</v>
      </c>
      <c r="Q142" s="72">
        <f t="shared" si="178"/>
        <v>0.72702753087020566</v>
      </c>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row>
    <row r="143" spans="1:43" ht="11.25" customHeight="1" x14ac:dyDescent="0.2">
      <c r="A143" s="50" t="s">
        <v>266</v>
      </c>
      <c r="B143" s="71">
        <f t="shared" si="172"/>
        <v>4.9935643516835606</v>
      </c>
      <c r="C143" s="71">
        <f t="shared" si="173"/>
        <v>1.3810817446819357</v>
      </c>
      <c r="D143" s="71">
        <f t="shared" si="174"/>
        <v>3.7005333414603006</v>
      </c>
      <c r="E143" s="71">
        <f t="shared" si="175"/>
        <v>3.3722136976158898</v>
      </c>
      <c r="F143" s="71">
        <f t="shared" si="176"/>
        <v>13.447393135441686</v>
      </c>
      <c r="G143" s="55"/>
      <c r="H143" s="55"/>
      <c r="I143" s="55"/>
      <c r="J143" s="55"/>
      <c r="K143" s="55"/>
      <c r="L143" s="50" t="s">
        <v>266</v>
      </c>
      <c r="M143" s="71">
        <f t="shared" ref="M143:P143" si="194">+B143/B$123</f>
        <v>0.31209777198022254</v>
      </c>
      <c r="N143" s="71">
        <f t="shared" si="194"/>
        <v>0.17263521808524196</v>
      </c>
      <c r="O143" s="71">
        <f t="shared" si="194"/>
        <v>0.30837777845502506</v>
      </c>
      <c r="P143" s="71">
        <f t="shared" si="194"/>
        <v>0.48174481394512714</v>
      </c>
      <c r="Q143" s="71">
        <f t="shared" si="178"/>
        <v>1.2748555824656167</v>
      </c>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row>
    <row r="144" spans="1:43" ht="11.25" customHeight="1" x14ac:dyDescent="0.2">
      <c r="A144" s="52" t="s">
        <v>267</v>
      </c>
      <c r="B144" s="72">
        <f t="shared" si="172"/>
        <v>5.3746701647121933</v>
      </c>
      <c r="C144" s="72">
        <f t="shared" si="173"/>
        <v>1.4611849977293068</v>
      </c>
      <c r="D144" s="72">
        <f t="shared" si="174"/>
        <v>3.2504797121588651</v>
      </c>
      <c r="E144" s="72">
        <f t="shared" si="175"/>
        <v>2.0973300971297117</v>
      </c>
      <c r="F144" s="72">
        <f t="shared" si="176"/>
        <v>12.183664971730076</v>
      </c>
      <c r="G144" s="55"/>
      <c r="H144" s="55"/>
      <c r="I144" s="55"/>
      <c r="J144" s="55"/>
      <c r="K144" s="55"/>
      <c r="L144" s="52" t="s">
        <v>267</v>
      </c>
      <c r="M144" s="72">
        <f t="shared" ref="M144:P144" si="195">+B144/B$123</f>
        <v>0.33591688529451208</v>
      </c>
      <c r="N144" s="72">
        <f t="shared" si="195"/>
        <v>0.18264812471616335</v>
      </c>
      <c r="O144" s="72">
        <f t="shared" si="195"/>
        <v>0.27087330934657211</v>
      </c>
      <c r="P144" s="72">
        <f t="shared" si="195"/>
        <v>0.29961858530424451</v>
      </c>
      <c r="Q144" s="72">
        <f t="shared" si="178"/>
        <v>1.0890569046614922</v>
      </c>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row>
    <row r="145" spans="1:44" ht="11.25" customHeight="1" x14ac:dyDescent="0.2">
      <c r="A145" s="50" t="s">
        <v>268</v>
      </c>
      <c r="B145" s="71">
        <f t="shared" si="172"/>
        <v>4.7920558453245095</v>
      </c>
      <c r="C145" s="71">
        <f t="shared" si="173"/>
        <v>0.89553905753107832</v>
      </c>
      <c r="D145" s="71">
        <f t="shared" si="174"/>
        <v>3.6218297238634083</v>
      </c>
      <c r="E145" s="71">
        <f t="shared" si="175"/>
        <v>2.6201908658002919</v>
      </c>
      <c r="F145" s="71">
        <f t="shared" si="176"/>
        <v>11.929615492519289</v>
      </c>
      <c r="G145" s="55"/>
      <c r="H145" s="55"/>
      <c r="I145" s="55"/>
      <c r="J145" s="55"/>
      <c r="K145" s="55"/>
      <c r="L145" s="50" t="s">
        <v>268</v>
      </c>
      <c r="M145" s="71">
        <f t="shared" ref="M145:P145" si="196">+B145/B$123</f>
        <v>0.29950349033278184</v>
      </c>
      <c r="N145" s="71">
        <f t="shared" si="196"/>
        <v>0.11194238219138479</v>
      </c>
      <c r="O145" s="71">
        <f t="shared" si="196"/>
        <v>0.30181914365528401</v>
      </c>
      <c r="P145" s="71">
        <f t="shared" si="196"/>
        <v>0.37431298082861314</v>
      </c>
      <c r="Q145" s="71">
        <f t="shared" si="178"/>
        <v>1.0875779970080639</v>
      </c>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row>
    <row r="146" spans="1:44" ht="11.25" customHeight="1" x14ac:dyDescent="0.2">
      <c r="A146" s="52" t="s">
        <v>269</v>
      </c>
      <c r="B146" s="72">
        <f t="shared" si="172"/>
        <v>3.6044951809159764</v>
      </c>
      <c r="C146" s="72">
        <f t="shared" si="173"/>
        <v>2.1810716257272591</v>
      </c>
      <c r="D146" s="72">
        <f t="shared" si="174"/>
        <v>3.4927384996126691</v>
      </c>
      <c r="E146" s="72">
        <f t="shared" si="175"/>
        <v>2.3609754098529687</v>
      </c>
      <c r="F146" s="72">
        <f t="shared" si="176"/>
        <v>11.639280716108873</v>
      </c>
      <c r="G146" s="55"/>
      <c r="H146" s="55"/>
      <c r="I146" s="55"/>
      <c r="J146" s="55"/>
      <c r="K146" s="55"/>
      <c r="L146" s="52" t="s">
        <v>269</v>
      </c>
      <c r="M146" s="72">
        <f t="shared" ref="M146:P146" si="197">+B146/B$123</f>
        <v>0.22528094880724853</v>
      </c>
      <c r="N146" s="72">
        <f t="shared" si="197"/>
        <v>0.27263395321590739</v>
      </c>
      <c r="O146" s="72">
        <f t="shared" si="197"/>
        <v>0.29106154163438908</v>
      </c>
      <c r="P146" s="72">
        <f t="shared" si="197"/>
        <v>0.33728220140756698</v>
      </c>
      <c r="Q146" s="72">
        <f t="shared" si="178"/>
        <v>1.126258645065112</v>
      </c>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row>
    <row r="147" spans="1:44" ht="11.25" customHeight="1" x14ac:dyDescent="0.2">
      <c r="A147" s="50" t="s">
        <v>270</v>
      </c>
      <c r="B147" s="71">
        <f t="shared" si="172"/>
        <v>3.8549093730211723</v>
      </c>
      <c r="C147" s="71">
        <f t="shared" si="173"/>
        <v>1.1732183621128178</v>
      </c>
      <c r="D147" s="71">
        <f t="shared" si="174"/>
        <v>3.3942689787290474</v>
      </c>
      <c r="E147" s="71">
        <f t="shared" si="175"/>
        <v>2.8992156775782925</v>
      </c>
      <c r="F147" s="71">
        <f t="shared" si="176"/>
        <v>11.321612391441329</v>
      </c>
      <c r="G147" s="55"/>
      <c r="H147" s="55"/>
      <c r="I147" s="55"/>
      <c r="J147" s="55"/>
      <c r="K147" s="55"/>
      <c r="L147" s="50" t="s">
        <v>270</v>
      </c>
      <c r="M147" s="71">
        <f t="shared" ref="M147:P147" si="198">+B147/B$123</f>
        <v>0.24093183581382327</v>
      </c>
      <c r="N147" s="71">
        <f t="shared" si="198"/>
        <v>0.14665229526410223</v>
      </c>
      <c r="O147" s="71">
        <f t="shared" si="198"/>
        <v>0.2828557482274206</v>
      </c>
      <c r="P147" s="71">
        <f t="shared" si="198"/>
        <v>0.41417366822547036</v>
      </c>
      <c r="Q147" s="71">
        <f t="shared" si="178"/>
        <v>1.0846135475308165</v>
      </c>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row>
    <row r="148" spans="1:44" ht="11.25" customHeight="1" x14ac:dyDescent="0.2">
      <c r="A148" s="52" t="s">
        <v>271</v>
      </c>
      <c r="B148" s="72">
        <f t="shared" si="172"/>
        <v>4.2585225895689494</v>
      </c>
      <c r="C148" s="72">
        <f t="shared" si="173"/>
        <v>1.0314248542479936</v>
      </c>
      <c r="D148" s="72">
        <f t="shared" si="174"/>
        <v>3.4836513538999521</v>
      </c>
      <c r="E148" s="72">
        <f t="shared" si="175"/>
        <v>3.9495296497076997</v>
      </c>
      <c r="F148" s="72">
        <f t="shared" si="176"/>
        <v>12.723128447424594</v>
      </c>
      <c r="G148" s="55"/>
      <c r="H148" s="55"/>
      <c r="I148" s="55"/>
      <c r="J148" s="55"/>
      <c r="K148" s="55"/>
      <c r="L148" s="52" t="s">
        <v>271</v>
      </c>
      <c r="M148" s="72">
        <f t="shared" ref="M148:P148" si="199">+B148/B$123</f>
        <v>0.26615766184805933</v>
      </c>
      <c r="N148" s="72">
        <f t="shared" si="199"/>
        <v>0.1289281067809992</v>
      </c>
      <c r="O148" s="72">
        <f t="shared" si="199"/>
        <v>0.29030427949166265</v>
      </c>
      <c r="P148" s="72">
        <f t="shared" si="199"/>
        <v>0.56421852138681428</v>
      </c>
      <c r="Q148" s="72">
        <f t="shared" si="178"/>
        <v>1.2496085695075354</v>
      </c>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row>
    <row r="149" spans="1:44" ht="11.25" customHeight="1" x14ac:dyDescent="0.2">
      <c r="A149" s="50" t="s">
        <v>272</v>
      </c>
      <c r="B149" s="71">
        <f t="shared" si="172"/>
        <v>2.7785870361394136</v>
      </c>
      <c r="C149" s="71">
        <f t="shared" si="173"/>
        <v>3.4670417085821299</v>
      </c>
      <c r="D149" s="71">
        <f t="shared" si="174"/>
        <v>3.6932638492836372</v>
      </c>
      <c r="E149" s="71">
        <f t="shared" si="175"/>
        <v>4.5667699637579835</v>
      </c>
      <c r="F149" s="71">
        <f t="shared" si="176"/>
        <v>14.505662557763163</v>
      </c>
      <c r="G149" s="55"/>
      <c r="H149" s="55"/>
      <c r="I149" s="55"/>
      <c r="J149" s="55"/>
      <c r="K149" s="55"/>
      <c r="L149" s="50" t="s">
        <v>272</v>
      </c>
      <c r="M149" s="71">
        <f t="shared" ref="M149:P149" si="200">+B149/B$123</f>
        <v>0.17366168975871335</v>
      </c>
      <c r="N149" s="71">
        <f t="shared" si="200"/>
        <v>0.43338021357276624</v>
      </c>
      <c r="O149" s="71">
        <f t="shared" si="200"/>
        <v>0.3077719874403031</v>
      </c>
      <c r="P149" s="71">
        <f t="shared" si="200"/>
        <v>0.65239570910828337</v>
      </c>
      <c r="Q149" s="71">
        <f t="shared" si="178"/>
        <v>1.5672095998800661</v>
      </c>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row>
    <row r="150" spans="1:44" ht="11.25" customHeight="1" x14ac:dyDescent="0.2">
      <c r="A150" s="52" t="s">
        <v>273</v>
      </c>
      <c r="B150" s="72">
        <f t="shared" si="172"/>
        <v>2.9487746709982385</v>
      </c>
      <c r="C150" s="72">
        <f t="shared" si="173"/>
        <v>1.0124927634362562</v>
      </c>
      <c r="D150" s="72">
        <f t="shared" si="174"/>
        <v>2.65674087038995</v>
      </c>
      <c r="E150" s="72">
        <f t="shared" si="175"/>
        <v>2.6062885364544797</v>
      </c>
      <c r="F150" s="72">
        <f t="shared" si="176"/>
        <v>9.2242968412789246</v>
      </c>
      <c r="G150" s="55"/>
      <c r="H150" s="55"/>
      <c r="I150" s="55"/>
      <c r="J150" s="55"/>
      <c r="K150" s="55"/>
      <c r="L150" s="52" t="s">
        <v>273</v>
      </c>
      <c r="M150" s="72">
        <f t="shared" ref="M150:P150" si="201">+B150/B$123</f>
        <v>0.18429841693738991</v>
      </c>
      <c r="N150" s="72">
        <f t="shared" si="201"/>
        <v>0.12656159542953202</v>
      </c>
      <c r="O150" s="72">
        <f t="shared" si="201"/>
        <v>0.22139507253249582</v>
      </c>
      <c r="P150" s="72">
        <f t="shared" si="201"/>
        <v>0.37232693377921139</v>
      </c>
      <c r="Q150" s="72">
        <f t="shared" si="178"/>
        <v>0.90458201867862909</v>
      </c>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row>
    <row r="151" spans="1:44" ht="11.25" customHeight="1" x14ac:dyDescent="0.2">
      <c r="A151" s="50" t="s">
        <v>274</v>
      </c>
      <c r="B151" s="71">
        <f t="shared" si="172"/>
        <v>3.958173859047907</v>
      </c>
      <c r="C151" s="71">
        <f t="shared" si="173"/>
        <v>0.92320964862383359</v>
      </c>
      <c r="D151" s="71">
        <f t="shared" si="174"/>
        <v>2.9994160890075947</v>
      </c>
      <c r="E151" s="71">
        <f t="shared" si="175"/>
        <v>0.88390669232855723</v>
      </c>
      <c r="F151" s="71">
        <f t="shared" si="176"/>
        <v>8.7647062890078917</v>
      </c>
      <c r="G151" s="55"/>
      <c r="H151" s="55"/>
      <c r="I151" s="55"/>
      <c r="J151" s="55"/>
      <c r="K151" s="55"/>
      <c r="L151" s="50" t="s">
        <v>274</v>
      </c>
      <c r="M151" s="71">
        <f t="shared" ref="M151:P151" si="202">+B151/B$123</f>
        <v>0.24738586619049419</v>
      </c>
      <c r="N151" s="71">
        <f t="shared" si="202"/>
        <v>0.1154012060779792</v>
      </c>
      <c r="O151" s="71">
        <f t="shared" si="202"/>
        <v>0.24995134075063288</v>
      </c>
      <c r="P151" s="71">
        <f t="shared" si="202"/>
        <v>0.12627238461836532</v>
      </c>
      <c r="Q151" s="71">
        <f t="shared" si="178"/>
        <v>0.73901079763747157</v>
      </c>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row>
    <row r="152" spans="1:44" ht="11.25" customHeight="1" x14ac:dyDescent="0.2">
      <c r="A152" s="52" t="s">
        <v>275</v>
      </c>
      <c r="B152" s="72">
        <f t="shared" si="172"/>
        <v>3.3096439142245413</v>
      </c>
      <c r="C152" s="72">
        <f t="shared" si="173"/>
        <v>1.7860300922883714</v>
      </c>
      <c r="D152" s="72">
        <f t="shared" si="174"/>
        <v>3.3210372899032889</v>
      </c>
      <c r="E152" s="72">
        <f t="shared" si="175"/>
        <v>2.7280340400163077</v>
      </c>
      <c r="F152" s="72">
        <f t="shared" si="176"/>
        <v>11.144745336432509</v>
      </c>
      <c r="G152" s="55"/>
      <c r="H152" s="55"/>
      <c r="I152" s="55"/>
      <c r="J152" s="55"/>
      <c r="K152" s="55"/>
      <c r="L152" s="52" t="s">
        <v>275</v>
      </c>
      <c r="M152" s="72">
        <f t="shared" ref="M152:P152" si="203">+B152/B$123</f>
        <v>0.20685274463903383</v>
      </c>
      <c r="N152" s="72">
        <f t="shared" si="203"/>
        <v>0.22325376153604642</v>
      </c>
      <c r="O152" s="72">
        <f t="shared" si="203"/>
        <v>0.27675310749194076</v>
      </c>
      <c r="P152" s="72">
        <f t="shared" si="203"/>
        <v>0.38971914857375822</v>
      </c>
      <c r="Q152" s="72">
        <f t="shared" si="178"/>
        <v>1.0965787622407794</v>
      </c>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row>
    <row r="153" spans="1:44" ht="11.25" customHeight="1" x14ac:dyDescent="0.2">
      <c r="A153" s="50" t="s">
        <v>276</v>
      </c>
      <c r="B153" s="71">
        <f t="shared" si="172"/>
        <v>3.4136588041779907</v>
      </c>
      <c r="C153" s="71">
        <f t="shared" si="173"/>
        <v>2.2182952481126135</v>
      </c>
      <c r="D153" s="71">
        <f t="shared" si="174"/>
        <v>2.682632869823713</v>
      </c>
      <c r="E153" s="71">
        <f t="shared" si="175"/>
        <v>2.1477442708352563</v>
      </c>
      <c r="F153" s="71">
        <f t="shared" si="176"/>
        <v>10.462331192949573</v>
      </c>
      <c r="G153" s="55"/>
      <c r="H153" s="55"/>
      <c r="I153" s="55"/>
      <c r="J153" s="55"/>
      <c r="K153" s="55"/>
      <c r="L153" s="50" t="s">
        <v>276</v>
      </c>
      <c r="M153" s="71">
        <f t="shared" ref="M153:P153" si="204">+B153/B$123</f>
        <v>0.21335367526112442</v>
      </c>
      <c r="N153" s="71">
        <f t="shared" si="204"/>
        <v>0.27728690601407668</v>
      </c>
      <c r="O153" s="71">
        <f t="shared" si="204"/>
        <v>0.22355273915197607</v>
      </c>
      <c r="P153" s="71">
        <f t="shared" si="204"/>
        <v>0.30682061011932232</v>
      </c>
      <c r="Q153" s="71">
        <f t="shared" si="178"/>
        <v>1.0210139305464996</v>
      </c>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row>
    <row r="154" spans="1:44" ht="11.25" customHeight="1" x14ac:dyDescent="0.2">
      <c r="A154" s="52" t="s">
        <v>277</v>
      </c>
      <c r="B154" s="72">
        <f t="shared" si="172"/>
        <v>2.5777961413950585</v>
      </c>
      <c r="C154" s="72">
        <f t="shared" si="173"/>
        <v>0.78087959834977594</v>
      </c>
      <c r="D154" s="72">
        <f t="shared" si="174"/>
        <v>4.2093568375139423</v>
      </c>
      <c r="E154" s="72">
        <f t="shared" si="175"/>
        <v>2.2892105673256293</v>
      </c>
      <c r="F154" s="72">
        <f t="shared" si="176"/>
        <v>9.8572431445844053</v>
      </c>
      <c r="G154" s="55"/>
      <c r="H154" s="55"/>
      <c r="I154" s="55"/>
      <c r="J154" s="55"/>
      <c r="K154" s="55"/>
      <c r="L154" s="52" t="s">
        <v>277</v>
      </c>
      <c r="M154" s="72">
        <f t="shared" ref="M154:P154" si="205">+B154/B$123</f>
        <v>0.16111225883719116</v>
      </c>
      <c r="N154" s="72">
        <f t="shared" si="205"/>
        <v>9.7609949793721992E-2</v>
      </c>
      <c r="O154" s="72">
        <f t="shared" si="205"/>
        <v>0.35077973645949517</v>
      </c>
      <c r="P154" s="72">
        <f t="shared" si="205"/>
        <v>0.32703008104651848</v>
      </c>
      <c r="Q154" s="72">
        <f t="shared" si="178"/>
        <v>0.93653202613692677</v>
      </c>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row>
    <row r="155" spans="1:44" ht="11.25" customHeight="1" x14ac:dyDescent="0.2">
      <c r="A155" s="50" t="s">
        <v>278</v>
      </c>
      <c r="B155" s="71">
        <f t="shared" si="172"/>
        <v>4.3732375265721037</v>
      </c>
      <c r="C155" s="71">
        <f t="shared" si="173"/>
        <v>0.498475460276875</v>
      </c>
      <c r="D155" s="71">
        <f t="shared" si="174"/>
        <v>4.1615674142982533</v>
      </c>
      <c r="E155" s="71">
        <f t="shared" si="175"/>
        <v>0.53839402227834188</v>
      </c>
      <c r="F155" s="71">
        <f t="shared" si="176"/>
        <v>9.5716744234255735</v>
      </c>
      <c r="G155" s="55"/>
      <c r="H155" s="55"/>
      <c r="I155" s="55"/>
      <c r="J155" s="55"/>
      <c r="K155" s="55"/>
      <c r="L155" s="50" t="s">
        <v>278</v>
      </c>
      <c r="M155" s="71">
        <f t="shared" ref="M155:P155" si="206">+B155/B$123</f>
        <v>0.27332734541075648</v>
      </c>
      <c r="N155" s="71">
        <f t="shared" si="206"/>
        <v>6.2309432534609376E-2</v>
      </c>
      <c r="O155" s="71">
        <f t="shared" si="206"/>
        <v>0.34679728452485442</v>
      </c>
      <c r="P155" s="71">
        <f t="shared" si="206"/>
        <v>7.6913431754048842E-2</v>
      </c>
      <c r="Q155" s="71">
        <f t="shared" si="178"/>
        <v>0.75934749422426917</v>
      </c>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row>
    <row r="156" spans="1:44" ht="11.25" customHeight="1" x14ac:dyDescent="0.2">
      <c r="A156" s="52" t="s">
        <v>279</v>
      </c>
      <c r="B156" s="72">
        <f t="shared" si="172"/>
        <v>3.8399397771964763</v>
      </c>
      <c r="C156" s="72">
        <f t="shared" si="173"/>
        <v>1.1267048398179018</v>
      </c>
      <c r="D156" s="72">
        <f t="shared" si="174"/>
        <v>1.7767534505200742</v>
      </c>
      <c r="E156" s="72">
        <f t="shared" si="175"/>
        <v>2.7512146156203574</v>
      </c>
      <c r="F156" s="72">
        <f t="shared" si="176"/>
        <v>9.4946126831548092</v>
      </c>
      <c r="G156" s="55"/>
      <c r="H156" s="55"/>
      <c r="I156" s="55"/>
      <c r="J156" s="55"/>
      <c r="K156" s="55"/>
      <c r="L156" s="52" t="s">
        <v>279</v>
      </c>
      <c r="M156" s="72">
        <f t="shared" ref="M156:P156" si="207">+B156/B$123</f>
        <v>0.23999623607477977</v>
      </c>
      <c r="N156" s="72">
        <f t="shared" si="207"/>
        <v>0.14083810497723773</v>
      </c>
      <c r="O156" s="72">
        <f t="shared" si="207"/>
        <v>0.14806278754333951</v>
      </c>
      <c r="P156" s="72">
        <f t="shared" si="207"/>
        <v>0.39303065937433679</v>
      </c>
      <c r="Q156" s="72">
        <f t="shared" si="178"/>
        <v>0.92192778796969377</v>
      </c>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row>
    <row r="157" spans="1:44" ht="11.25" customHeight="1" x14ac:dyDescent="0.2">
      <c r="A157" s="50" t="s">
        <v>280</v>
      </c>
      <c r="B157" s="71">
        <f t="shared" si="172"/>
        <v>2.4073251775452871</v>
      </c>
      <c r="C157" s="71">
        <f t="shared" si="173"/>
        <v>1.569428674382352</v>
      </c>
      <c r="D157" s="71">
        <f t="shared" si="174"/>
        <v>3.0289003773818379</v>
      </c>
      <c r="E157" s="71">
        <f t="shared" si="175"/>
        <v>2.2527090897847151</v>
      </c>
      <c r="F157" s="71">
        <f t="shared" si="176"/>
        <v>9.2583633190941921</v>
      </c>
      <c r="G157" s="55"/>
      <c r="H157" s="55"/>
      <c r="I157" s="55"/>
      <c r="J157" s="55"/>
      <c r="K157" s="55"/>
      <c r="L157" s="50" t="s">
        <v>280</v>
      </c>
      <c r="M157" s="71">
        <f t="shared" ref="M157:P157" si="208">+B157/B$123</f>
        <v>0.15045782359658044</v>
      </c>
      <c r="N157" s="71">
        <f t="shared" si="208"/>
        <v>0.196178584297794</v>
      </c>
      <c r="O157" s="71">
        <f t="shared" si="208"/>
        <v>0.25240836478181983</v>
      </c>
      <c r="P157" s="71">
        <f t="shared" si="208"/>
        <v>0.32181558425495932</v>
      </c>
      <c r="Q157" s="71">
        <f t="shared" si="178"/>
        <v>0.92086035693115353</v>
      </c>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row>
    <row r="158" spans="1:44" ht="11.25" customHeight="1" x14ac:dyDescent="0.2">
      <c r="A158" s="52" t="s">
        <v>281</v>
      </c>
      <c r="B158" s="72">
        <f t="shared" si="172"/>
        <v>3.1970930738917152</v>
      </c>
      <c r="C158" s="72">
        <f t="shared" si="173"/>
        <v>1.2940620970237013</v>
      </c>
      <c r="D158" s="72">
        <f t="shared" si="174"/>
        <v>3.0349337143854105</v>
      </c>
      <c r="E158" s="72">
        <f t="shared" si="175"/>
        <v>0.75821215201431702</v>
      </c>
      <c r="F158" s="72">
        <f t="shared" si="176"/>
        <v>8.2843010373151422</v>
      </c>
      <c r="G158" s="55"/>
      <c r="H158" s="55"/>
      <c r="I158" s="55"/>
      <c r="J158" s="55"/>
      <c r="K158" s="55"/>
      <c r="L158" s="52" t="s">
        <v>281</v>
      </c>
      <c r="M158" s="72">
        <f t="shared" ref="M158:P158" si="209">+B158/B$123</f>
        <v>0.1998183171182322</v>
      </c>
      <c r="N158" s="72">
        <f t="shared" si="209"/>
        <v>0.16175776212796267</v>
      </c>
      <c r="O158" s="72">
        <f t="shared" si="209"/>
        <v>0.25291114286545086</v>
      </c>
      <c r="P158" s="72">
        <f t="shared" si="209"/>
        <v>0.10831602171633101</v>
      </c>
      <c r="Q158" s="72">
        <f t="shared" si="178"/>
        <v>0.72280324382797678</v>
      </c>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row>
    <row r="159" spans="1:44" ht="11.25" customHeight="1" x14ac:dyDescent="0.2">
      <c r="A159" s="54"/>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row>
    <row r="160" spans="1:44" ht="11.25" customHeight="1" x14ac:dyDescent="0.2">
      <c r="A160" s="54"/>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row>
    <row r="161" spans="1:44" ht="11.25" customHeight="1" x14ac:dyDescent="0.2">
      <c r="A161" s="54"/>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row>
    <row r="162" spans="1:44" ht="11.25" customHeight="1" x14ac:dyDescent="0.2">
      <c r="A162" s="54"/>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row>
    <row r="163" spans="1:44" ht="11.25" customHeight="1" x14ac:dyDescent="0.2">
      <c r="A163" s="54"/>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row>
    <row r="164" spans="1:44" ht="11.25" customHeight="1" x14ac:dyDescent="0.2">
      <c r="A164" s="54"/>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row>
    <row r="165" spans="1:44" ht="11.25" customHeight="1" x14ac:dyDescent="0.2">
      <c r="A165" s="54"/>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row>
    <row r="166" spans="1:44" ht="11.25" customHeight="1" x14ac:dyDescent="0.2">
      <c r="A166" s="54"/>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row>
    <row r="167" spans="1:44" ht="11.25" customHeight="1" x14ac:dyDescent="0.2">
      <c r="A167" s="54"/>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row>
    <row r="168" spans="1:44" ht="11.25" customHeight="1" x14ac:dyDescent="0.2">
      <c r="A168" s="54"/>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row>
    <row r="169" spans="1:44" ht="11.25" customHeight="1" x14ac:dyDescent="0.2">
      <c r="A169" s="54"/>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row>
    <row r="170" spans="1:44" ht="11.25" customHeight="1" x14ac:dyDescent="0.2">
      <c r="A170" s="54"/>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row>
    <row r="171" spans="1:44" ht="11.25" customHeight="1" x14ac:dyDescent="0.2">
      <c r="A171" s="54"/>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row>
    <row r="172" spans="1:44" ht="11.25" customHeight="1" x14ac:dyDescent="0.2">
      <c r="A172" s="54"/>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row>
    <row r="173" spans="1:44" ht="11.25" customHeight="1" x14ac:dyDescent="0.2">
      <c r="A173" s="54"/>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row>
    <row r="174" spans="1:44" ht="11.25" customHeight="1" x14ac:dyDescent="0.2">
      <c r="A174" s="54"/>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row>
    <row r="175" spans="1:44" ht="11.25" customHeight="1" x14ac:dyDescent="0.2">
      <c r="A175" s="54"/>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row>
    <row r="176" spans="1:44" ht="11.25" customHeight="1" x14ac:dyDescent="0.2">
      <c r="A176" s="54"/>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row>
    <row r="177" spans="1:44" ht="11.25" customHeight="1" x14ac:dyDescent="0.2">
      <c r="A177" s="54"/>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row>
    <row r="178" spans="1:44" ht="11.25" customHeight="1" x14ac:dyDescent="0.2">
      <c r="A178" s="54"/>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row>
    <row r="179" spans="1:44" ht="11.25" customHeight="1" x14ac:dyDescent="0.2">
      <c r="A179" s="54"/>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row>
    <row r="180" spans="1:44" ht="11.25" customHeight="1" x14ac:dyDescent="0.2">
      <c r="A180" s="54"/>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row>
    <row r="181" spans="1:44" ht="11.25" customHeight="1" x14ac:dyDescent="0.2">
      <c r="A181" s="54"/>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row>
    <row r="182" spans="1:44" ht="11.25" customHeight="1" x14ac:dyDescent="0.2">
      <c r="A182" s="54"/>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row>
    <row r="183" spans="1:44" ht="11.25" customHeight="1" x14ac:dyDescent="0.2">
      <c r="A183" s="54"/>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row>
    <row r="184" spans="1:44" ht="11.25" customHeight="1" x14ac:dyDescent="0.2">
      <c r="A184" s="54"/>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row>
    <row r="185" spans="1:44" ht="11.25" customHeight="1" x14ac:dyDescent="0.2">
      <c r="A185" s="54"/>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row>
    <row r="186" spans="1:44" ht="11.25" customHeight="1" x14ac:dyDescent="0.2">
      <c r="A186" s="54"/>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row>
    <row r="187" spans="1:44" ht="11.25" customHeight="1" x14ac:dyDescent="0.2">
      <c r="A187" s="54"/>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row>
    <row r="188" spans="1:44" ht="11.25" customHeight="1" x14ac:dyDescent="0.2">
      <c r="A188" s="54"/>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row>
    <row r="189" spans="1:44" ht="11.25" customHeight="1" x14ac:dyDescent="0.2">
      <c r="A189" s="54"/>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row>
    <row r="190" spans="1:44" ht="11.25" customHeight="1" x14ac:dyDescent="0.2">
      <c r="A190" s="54"/>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row>
    <row r="191" spans="1:44" ht="11.25" customHeight="1" x14ac:dyDescent="0.2">
      <c r="A191" s="54"/>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row>
    <row r="192" spans="1:44" ht="11.25" customHeight="1" x14ac:dyDescent="0.2">
      <c r="A192" s="54"/>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row>
    <row r="193" spans="1:44" ht="11.25" customHeight="1" x14ac:dyDescent="0.2">
      <c r="A193" s="54"/>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row>
    <row r="194" spans="1:44" ht="11.25" customHeight="1" x14ac:dyDescent="0.2">
      <c r="A194" s="54"/>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row>
    <row r="195" spans="1:44" ht="11.25" customHeight="1" x14ac:dyDescent="0.2">
      <c r="A195" s="54"/>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row>
    <row r="196" spans="1:44" ht="11.25" customHeight="1" x14ac:dyDescent="0.2">
      <c r="A196" s="54"/>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row>
    <row r="197" spans="1:44" ht="11.25" customHeight="1" x14ac:dyDescent="0.2">
      <c r="A197" s="54"/>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row>
    <row r="198" spans="1:44" ht="11.25" customHeight="1" x14ac:dyDescent="0.2">
      <c r="A198" s="54"/>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row>
    <row r="199" spans="1:44" ht="11.25" customHeight="1" x14ac:dyDescent="0.2">
      <c r="A199" s="54"/>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row>
    <row r="200" spans="1:44" ht="11.25" customHeight="1" x14ac:dyDescent="0.2">
      <c r="A200" s="54"/>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row>
    <row r="201" spans="1:44" ht="11.25" customHeight="1" x14ac:dyDescent="0.2">
      <c r="A201" s="54"/>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row>
    <row r="202" spans="1:44" ht="11.25" customHeight="1" x14ac:dyDescent="0.2">
      <c r="A202" s="54"/>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row>
    <row r="203" spans="1:44" ht="11.25" customHeight="1" x14ac:dyDescent="0.2">
      <c r="A203" s="54"/>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row>
    <row r="204" spans="1:44" ht="11.25" customHeight="1" x14ac:dyDescent="0.2">
      <c r="A204" s="54"/>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row>
    <row r="205" spans="1:44" ht="11.25" customHeight="1" x14ac:dyDescent="0.2">
      <c r="A205" s="54"/>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row>
    <row r="206" spans="1:44" ht="11.25" customHeight="1" x14ac:dyDescent="0.2">
      <c r="A206" s="54"/>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row>
    <row r="207" spans="1:44" ht="11.25" customHeight="1" x14ac:dyDescent="0.2">
      <c r="A207" s="54"/>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row>
    <row r="208" spans="1:44" ht="11.25" customHeight="1" x14ac:dyDescent="0.2">
      <c r="A208" s="54"/>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row>
    <row r="209" spans="1:44" ht="11.25" customHeight="1" x14ac:dyDescent="0.2">
      <c r="A209" s="54"/>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row>
    <row r="210" spans="1:44" ht="11.25" customHeight="1" x14ac:dyDescent="0.2">
      <c r="A210" s="54"/>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row>
    <row r="211" spans="1:44" ht="11.25" customHeight="1" x14ac:dyDescent="0.2">
      <c r="A211" s="54"/>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row>
    <row r="212" spans="1:44" ht="11.25" customHeight="1" x14ac:dyDescent="0.2">
      <c r="A212" s="54"/>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row>
    <row r="213" spans="1:44" ht="11.25" customHeight="1" x14ac:dyDescent="0.2">
      <c r="A213" s="54"/>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row>
    <row r="214" spans="1:44" ht="11.25" customHeight="1" x14ac:dyDescent="0.2">
      <c r="A214" s="54"/>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row>
    <row r="215" spans="1:44" ht="11.25" customHeight="1" x14ac:dyDescent="0.2">
      <c r="A215" s="54"/>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row>
    <row r="216" spans="1:44" ht="11.25" customHeight="1" x14ac:dyDescent="0.2">
      <c r="A216" s="54"/>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row>
    <row r="217" spans="1:44" ht="11.25" customHeight="1" x14ac:dyDescent="0.2">
      <c r="A217" s="54"/>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row>
    <row r="218" spans="1:44" ht="11.25" customHeight="1" x14ac:dyDescent="0.2">
      <c r="A218" s="54"/>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row>
    <row r="219" spans="1:44" ht="11.25" customHeight="1" x14ac:dyDescent="0.2">
      <c r="A219" s="54"/>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row>
    <row r="220" spans="1:44" ht="11.25" customHeight="1" x14ac:dyDescent="0.2">
      <c r="A220" s="54"/>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row>
    <row r="221" spans="1:44" ht="11.25" customHeight="1" x14ac:dyDescent="0.2">
      <c r="A221" s="54"/>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row>
    <row r="222" spans="1:44" ht="11.25" customHeight="1" x14ac:dyDescent="0.2">
      <c r="A222" s="54"/>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row>
    <row r="223" spans="1:44" ht="11.25" customHeight="1" x14ac:dyDescent="0.2">
      <c r="A223" s="54"/>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row>
    <row r="224" spans="1:44" ht="11.25" customHeight="1" x14ac:dyDescent="0.2">
      <c r="A224" s="54"/>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row>
    <row r="225" spans="1:44" ht="11.25" customHeight="1" x14ac:dyDescent="0.2">
      <c r="A225" s="54"/>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row>
    <row r="226" spans="1:44" ht="11.25" customHeight="1" x14ac:dyDescent="0.2">
      <c r="A226" s="54"/>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row>
    <row r="227" spans="1:44" ht="11.25" customHeight="1" x14ac:dyDescent="0.2">
      <c r="A227" s="54"/>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row>
    <row r="228" spans="1:44" ht="11.25" customHeight="1" x14ac:dyDescent="0.2">
      <c r="A228" s="54"/>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row>
    <row r="229" spans="1:44" ht="11.25" customHeight="1" x14ac:dyDescent="0.2">
      <c r="A229" s="54"/>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row>
    <row r="230" spans="1:44" ht="11.25" customHeight="1" x14ac:dyDescent="0.2">
      <c r="A230" s="54"/>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row>
    <row r="231" spans="1:44" ht="11.25" customHeight="1" x14ac:dyDescent="0.2">
      <c r="A231" s="54"/>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row>
    <row r="232" spans="1:44" ht="11.25" customHeight="1" x14ac:dyDescent="0.2">
      <c r="A232" s="54"/>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row>
    <row r="233" spans="1:44" ht="11.25" customHeight="1" x14ac:dyDescent="0.2">
      <c r="A233" s="54"/>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row>
    <row r="234" spans="1:44" ht="11.25" customHeight="1" x14ac:dyDescent="0.2">
      <c r="A234" s="54"/>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row>
    <row r="235" spans="1:44" ht="11.25" customHeight="1" x14ac:dyDescent="0.2">
      <c r="A235" s="54"/>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row>
    <row r="236" spans="1:44" ht="11.25" customHeight="1" x14ac:dyDescent="0.2">
      <c r="A236" s="54"/>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row>
    <row r="237" spans="1:44" ht="11.25" customHeight="1" x14ac:dyDescent="0.2">
      <c r="A237" s="54"/>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row>
    <row r="238" spans="1:44" ht="11.25" customHeight="1" x14ac:dyDescent="0.2">
      <c r="A238" s="54"/>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row>
    <row r="239" spans="1:44" ht="11.25" customHeight="1" x14ac:dyDescent="0.2">
      <c r="A239" s="54"/>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row>
    <row r="240" spans="1:44" ht="11.25" customHeight="1" x14ac:dyDescent="0.2">
      <c r="A240" s="54"/>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row>
    <row r="241" spans="1:44" ht="11.25" customHeight="1" x14ac:dyDescent="0.2">
      <c r="A241" s="54"/>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row>
    <row r="242" spans="1:44" ht="11.25" customHeight="1" x14ac:dyDescent="0.2">
      <c r="A242" s="54"/>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row>
    <row r="243" spans="1:44" ht="11.25" customHeight="1" x14ac:dyDescent="0.2">
      <c r="A243" s="54"/>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row>
    <row r="244" spans="1:44" ht="11.25" customHeight="1" x14ac:dyDescent="0.2">
      <c r="A244" s="54"/>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row>
    <row r="245" spans="1:44" ht="11.25" customHeight="1" x14ac:dyDescent="0.2">
      <c r="A245" s="54"/>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row>
    <row r="246" spans="1:44" ht="11.25" customHeight="1" x14ac:dyDescent="0.2">
      <c r="A246" s="54"/>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row>
    <row r="247" spans="1:44" ht="11.25" customHeight="1" x14ac:dyDescent="0.2">
      <c r="A247" s="54"/>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c r="AR247" s="55"/>
    </row>
    <row r="248" spans="1:44" ht="11.25" customHeight="1" x14ac:dyDescent="0.2">
      <c r="A248" s="54"/>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c r="AR248" s="55"/>
    </row>
    <row r="249" spans="1:44" ht="11.25" customHeight="1" x14ac:dyDescent="0.2">
      <c r="A249" s="54"/>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c r="AR249" s="55"/>
    </row>
    <row r="250" spans="1:44" ht="11.25" customHeight="1" x14ac:dyDescent="0.2">
      <c r="A250" s="54"/>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row>
    <row r="251" spans="1:44" ht="11.25" customHeight="1" x14ac:dyDescent="0.2">
      <c r="A251" s="54"/>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c r="AR251" s="55"/>
    </row>
    <row r="252" spans="1:44" ht="11.25" customHeight="1" x14ac:dyDescent="0.2">
      <c r="A252" s="54"/>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c r="AR252" s="55"/>
    </row>
    <row r="253" spans="1:44" ht="11.25" customHeight="1" x14ac:dyDescent="0.2">
      <c r="A253" s="54"/>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55"/>
      <c r="AM253" s="55"/>
      <c r="AN253" s="55"/>
      <c r="AO253" s="55"/>
      <c r="AP253" s="55"/>
      <c r="AQ253" s="55"/>
      <c r="AR253" s="55"/>
    </row>
    <row r="254" spans="1:44" ht="11.25" customHeight="1" x14ac:dyDescent="0.2">
      <c r="A254" s="54"/>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row>
    <row r="255" spans="1:44" ht="11.25" customHeight="1" x14ac:dyDescent="0.2">
      <c r="A255" s="54"/>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c r="AR255" s="55"/>
    </row>
    <row r="256" spans="1:44" ht="11.25" customHeight="1" x14ac:dyDescent="0.2">
      <c r="A256" s="54"/>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c r="AR256" s="55"/>
    </row>
    <row r="257" spans="1:44" ht="11.25" customHeight="1" x14ac:dyDescent="0.2">
      <c r="A257" s="54"/>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c r="AR257" s="55"/>
    </row>
    <row r="258" spans="1:44" ht="11.25" customHeight="1" x14ac:dyDescent="0.2">
      <c r="A258" s="54"/>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row>
    <row r="259" spans="1:44" ht="11.25" customHeight="1" x14ac:dyDescent="0.2">
      <c r="A259" s="54"/>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c r="AR259" s="55"/>
    </row>
    <row r="260" spans="1:44" ht="11.25" customHeight="1" x14ac:dyDescent="0.2">
      <c r="A260" s="54"/>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row>
    <row r="261" spans="1:44" ht="11.25" customHeight="1" x14ac:dyDescent="0.2">
      <c r="A261" s="54"/>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c r="AR261" s="55"/>
    </row>
    <row r="262" spans="1:44" ht="11.25" customHeight="1" x14ac:dyDescent="0.2">
      <c r="A262" s="54"/>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row>
    <row r="263" spans="1:44" ht="11.25" customHeight="1" x14ac:dyDescent="0.2">
      <c r="A263" s="54"/>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c r="AR263" s="55"/>
    </row>
    <row r="264" spans="1:44" ht="11.25" customHeight="1" x14ac:dyDescent="0.2">
      <c r="A264" s="54"/>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row>
    <row r="265" spans="1:44" ht="11.25" customHeight="1" x14ac:dyDescent="0.2">
      <c r="A265" s="54"/>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c r="AR265" s="55"/>
    </row>
    <row r="266" spans="1:44" ht="11.25" customHeight="1" x14ac:dyDescent="0.2">
      <c r="A266" s="54"/>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row>
    <row r="267" spans="1:44" ht="11.25" customHeight="1" x14ac:dyDescent="0.2">
      <c r="A267" s="54"/>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c r="AR267" s="55"/>
    </row>
    <row r="268" spans="1:44" ht="11.25" customHeight="1" x14ac:dyDescent="0.2">
      <c r="A268" s="54"/>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row>
    <row r="269" spans="1:44" ht="11.25" customHeight="1" x14ac:dyDescent="0.2">
      <c r="A269" s="54"/>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c r="AR269" s="55"/>
    </row>
    <row r="270" spans="1:44" ht="11.25" customHeight="1" x14ac:dyDescent="0.2">
      <c r="A270" s="54"/>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c r="AR270" s="55"/>
    </row>
    <row r="271" spans="1:44" ht="11.25" customHeight="1" x14ac:dyDescent="0.2">
      <c r="A271" s="54"/>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c r="AR271" s="55"/>
    </row>
    <row r="272" spans="1:44" ht="11.25" customHeight="1" x14ac:dyDescent="0.2">
      <c r="A272" s="54"/>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row>
    <row r="273" spans="1:44" ht="11.25" customHeight="1" x14ac:dyDescent="0.2">
      <c r="A273" s="54"/>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c r="AR273" s="55"/>
    </row>
    <row r="274" spans="1:44" ht="11.25" customHeight="1" x14ac:dyDescent="0.2">
      <c r="A274" s="54"/>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row>
    <row r="275" spans="1:44" ht="11.25" customHeight="1" x14ac:dyDescent="0.2">
      <c r="A275" s="54"/>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c r="AR275" s="55"/>
    </row>
    <row r="276" spans="1:44" ht="11.25" customHeight="1" x14ac:dyDescent="0.2">
      <c r="A276" s="54"/>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row>
    <row r="277" spans="1:44" ht="11.25" customHeight="1" x14ac:dyDescent="0.2">
      <c r="A277" s="54"/>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c r="AR277" s="55"/>
    </row>
    <row r="278" spans="1:44" ht="11.25" customHeight="1" x14ac:dyDescent="0.2">
      <c r="A278" s="54"/>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row>
    <row r="279" spans="1:44" ht="11.25" customHeight="1" x14ac:dyDescent="0.2">
      <c r="A279" s="54"/>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c r="AR279" s="55"/>
    </row>
    <row r="280" spans="1:44" ht="11.25" customHeight="1" x14ac:dyDescent="0.2">
      <c r="A280" s="54"/>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row>
    <row r="281" spans="1:44" ht="11.25" customHeight="1" x14ac:dyDescent="0.2">
      <c r="A281" s="54"/>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c r="AR281" s="55"/>
    </row>
    <row r="282" spans="1:44" ht="11.25" customHeight="1" x14ac:dyDescent="0.2">
      <c r="A282" s="54"/>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row>
    <row r="283" spans="1:44" ht="11.25" customHeight="1" x14ac:dyDescent="0.2">
      <c r="A283" s="54"/>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c r="AR283" s="55"/>
    </row>
    <row r="284" spans="1:44" ht="11.25" customHeight="1" x14ac:dyDescent="0.2">
      <c r="A284" s="54"/>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row>
    <row r="285" spans="1:44" ht="11.25" customHeight="1" x14ac:dyDescent="0.2">
      <c r="A285" s="54"/>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c r="AR285" s="55"/>
    </row>
    <row r="286" spans="1:44" ht="11.25" customHeight="1" x14ac:dyDescent="0.2">
      <c r="A286" s="54"/>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row>
    <row r="287" spans="1:44" ht="11.25" customHeight="1" x14ac:dyDescent="0.2">
      <c r="A287" s="54"/>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row>
    <row r="288" spans="1:44" ht="11.25" customHeight="1" x14ac:dyDescent="0.2">
      <c r="A288" s="54"/>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row>
    <row r="289" spans="1:44" ht="11.25" customHeight="1" x14ac:dyDescent="0.2">
      <c r="A289" s="54"/>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c r="AR289" s="55"/>
    </row>
    <row r="290" spans="1:44" ht="11.25" customHeight="1" x14ac:dyDescent="0.2">
      <c r="A290" s="54"/>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row>
    <row r="291" spans="1:44" ht="11.25" customHeight="1" x14ac:dyDescent="0.2">
      <c r="A291" s="54"/>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c r="AR291" s="55"/>
    </row>
    <row r="292" spans="1:44" ht="11.25" customHeight="1" x14ac:dyDescent="0.2">
      <c r="A292" s="54"/>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row>
    <row r="293" spans="1:44" ht="11.25" customHeight="1" x14ac:dyDescent="0.2">
      <c r="A293" s="54"/>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c r="AR293" s="55"/>
    </row>
    <row r="294" spans="1:44" ht="11.25" customHeight="1" x14ac:dyDescent="0.2">
      <c r="A294" s="54"/>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row>
    <row r="295" spans="1:44" ht="11.25" customHeight="1" x14ac:dyDescent="0.2">
      <c r="A295" s="54"/>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c r="AR295" s="55"/>
    </row>
    <row r="296" spans="1:44" ht="11.25" customHeight="1" x14ac:dyDescent="0.2">
      <c r="A296" s="54"/>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row>
    <row r="297" spans="1:44" ht="11.25" customHeight="1" x14ac:dyDescent="0.2">
      <c r="A297" s="54"/>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c r="AR297" s="55"/>
    </row>
    <row r="298" spans="1:44" ht="11.25" customHeight="1" x14ac:dyDescent="0.2">
      <c r="A298" s="54"/>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c r="AR298" s="55"/>
    </row>
    <row r="299" spans="1:44" ht="11.25" customHeight="1" x14ac:dyDescent="0.2">
      <c r="A299" s="54"/>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c r="AR299" s="55"/>
    </row>
    <row r="300" spans="1:44" ht="11.25" customHeight="1" x14ac:dyDescent="0.2">
      <c r="A300" s="54"/>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c r="AR300" s="55"/>
    </row>
    <row r="301" spans="1:44" ht="11.25" customHeight="1" x14ac:dyDescent="0.2">
      <c r="A301" s="54"/>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c r="AR301" s="55"/>
    </row>
    <row r="302" spans="1:44" ht="11.25" customHeight="1" x14ac:dyDescent="0.2">
      <c r="A302" s="54"/>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row>
    <row r="303" spans="1:44" ht="11.25" customHeight="1" x14ac:dyDescent="0.2">
      <c r="A303" s="54"/>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row>
    <row r="304" spans="1:44" ht="11.25" customHeight="1" x14ac:dyDescent="0.2">
      <c r="A304" s="54"/>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row>
    <row r="305" spans="1:44" ht="11.25" customHeight="1" x14ac:dyDescent="0.2">
      <c r="A305" s="54"/>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row>
    <row r="306" spans="1:44" ht="11.25" customHeight="1" x14ac:dyDescent="0.2">
      <c r="A306" s="54"/>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row>
    <row r="307" spans="1:44" ht="11.25" customHeight="1" x14ac:dyDescent="0.2">
      <c r="A307" s="54"/>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c r="AR307" s="55"/>
    </row>
    <row r="308" spans="1:44" ht="11.25" customHeight="1" x14ac:dyDescent="0.2">
      <c r="A308" s="54"/>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row>
    <row r="309" spans="1:44" ht="11.25" customHeight="1" x14ac:dyDescent="0.2">
      <c r="A309" s="54"/>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c r="AR309" s="55"/>
    </row>
    <row r="310" spans="1:44" ht="11.25" customHeight="1" x14ac:dyDescent="0.2">
      <c r="A310" s="54"/>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row>
    <row r="311" spans="1:44" ht="11.25" customHeight="1" x14ac:dyDescent="0.2">
      <c r="A311" s="54"/>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row>
    <row r="312" spans="1:44" ht="11.25" customHeight="1" x14ac:dyDescent="0.2">
      <c r="A312" s="54"/>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row>
    <row r="313" spans="1:44" ht="11.25" customHeight="1" x14ac:dyDescent="0.2">
      <c r="A313" s="54"/>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c r="AR313" s="55"/>
    </row>
    <row r="314" spans="1:44" ht="11.25" customHeight="1" x14ac:dyDescent="0.2">
      <c r="A314" s="54"/>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row>
    <row r="315" spans="1:44" ht="11.25" customHeight="1" x14ac:dyDescent="0.2">
      <c r="A315" s="54"/>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c r="AR315" s="55"/>
    </row>
    <row r="316" spans="1:44" ht="11.25" customHeight="1" x14ac:dyDescent="0.2">
      <c r="A316" s="54"/>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row>
    <row r="317" spans="1:44" ht="11.25" customHeight="1" x14ac:dyDescent="0.2">
      <c r="A317" s="54"/>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c r="AR317" s="55"/>
    </row>
    <row r="318" spans="1:44" ht="11.25" customHeight="1" x14ac:dyDescent="0.2">
      <c r="A318" s="54"/>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c r="AR318" s="55"/>
    </row>
    <row r="319" spans="1:44" ht="11.25" customHeight="1" x14ac:dyDescent="0.2">
      <c r="A319" s="54"/>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c r="AR319" s="55"/>
    </row>
    <row r="320" spans="1:44" ht="11.25" customHeight="1" x14ac:dyDescent="0.2">
      <c r="A320" s="54"/>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row>
    <row r="321" spans="1:44" ht="11.25" customHeight="1" x14ac:dyDescent="0.2">
      <c r="A321" s="54"/>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c r="AR321" s="55"/>
    </row>
    <row r="322" spans="1:44" ht="11.25" customHeight="1" x14ac:dyDescent="0.2">
      <c r="A322" s="54"/>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row>
    <row r="323" spans="1:44" ht="11.25" customHeight="1" x14ac:dyDescent="0.2">
      <c r="A323" s="54"/>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c r="AR323" s="55"/>
    </row>
    <row r="324" spans="1:44" ht="11.25" customHeight="1" x14ac:dyDescent="0.2">
      <c r="A324" s="54"/>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row>
    <row r="325" spans="1:44" ht="11.25" customHeight="1" x14ac:dyDescent="0.2">
      <c r="A325" s="54"/>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c r="AR325" s="55"/>
    </row>
    <row r="326" spans="1:44" ht="11.25" customHeight="1" x14ac:dyDescent="0.2">
      <c r="A326" s="54"/>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row>
    <row r="327" spans="1:44" ht="11.25" customHeight="1" x14ac:dyDescent="0.2">
      <c r="A327" s="54"/>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c r="AR327" s="55"/>
    </row>
    <row r="328" spans="1:44" ht="11.25" customHeight="1" x14ac:dyDescent="0.2">
      <c r="A328" s="54"/>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row>
    <row r="329" spans="1:44" ht="11.25" customHeight="1" x14ac:dyDescent="0.2">
      <c r="A329" s="54"/>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c r="AR329" s="55"/>
    </row>
    <row r="330" spans="1:44" ht="11.25" customHeight="1" x14ac:dyDescent="0.2">
      <c r="A330" s="54"/>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row>
    <row r="331" spans="1:44" ht="11.25" customHeight="1" x14ac:dyDescent="0.2">
      <c r="A331" s="54"/>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c r="AR331" s="55"/>
    </row>
    <row r="332" spans="1:44" ht="11.25" customHeight="1" x14ac:dyDescent="0.2">
      <c r="A332" s="54"/>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row>
    <row r="333" spans="1:44" ht="11.25" customHeight="1" x14ac:dyDescent="0.2">
      <c r="A333" s="54"/>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c r="AR333" s="55"/>
    </row>
    <row r="334" spans="1:44" ht="11.25" customHeight="1" x14ac:dyDescent="0.2">
      <c r="A334" s="54"/>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c r="AR334" s="55"/>
    </row>
    <row r="335" spans="1:44" ht="11.25" customHeight="1" x14ac:dyDescent="0.2">
      <c r="A335" s="54"/>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c r="AR335" s="55"/>
    </row>
    <row r="336" spans="1:44" ht="11.25" customHeight="1" x14ac:dyDescent="0.2">
      <c r="A336" s="54"/>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row>
    <row r="337" spans="1:44" ht="11.25" customHeight="1" x14ac:dyDescent="0.2">
      <c r="A337" s="54"/>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c r="AR337" s="55"/>
    </row>
    <row r="338" spans="1:44" ht="11.25" customHeight="1" x14ac:dyDescent="0.2">
      <c r="A338" s="54"/>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row>
    <row r="339" spans="1:44" ht="11.25" customHeight="1" x14ac:dyDescent="0.2">
      <c r="A339" s="54"/>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c r="AR339" s="55"/>
    </row>
    <row r="340" spans="1:44" ht="11.25" customHeight="1" x14ac:dyDescent="0.2">
      <c r="A340" s="54"/>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row>
    <row r="341" spans="1:44" ht="11.25" customHeight="1" x14ac:dyDescent="0.2">
      <c r="A341" s="54"/>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c r="AR341" s="55"/>
    </row>
    <row r="342" spans="1:44" ht="11.25" customHeight="1" x14ac:dyDescent="0.2">
      <c r="A342" s="54"/>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c r="AR342" s="55"/>
    </row>
    <row r="343" spans="1:44" ht="11.25" customHeight="1" x14ac:dyDescent="0.2">
      <c r="A343" s="54"/>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c r="AR343" s="55"/>
    </row>
    <row r="344" spans="1:44" ht="11.25" customHeight="1" x14ac:dyDescent="0.2">
      <c r="A344" s="54"/>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c r="AR344" s="55"/>
    </row>
    <row r="345" spans="1:44" ht="11.25" customHeight="1" x14ac:dyDescent="0.2">
      <c r="A345" s="54"/>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c r="AR345" s="55"/>
    </row>
    <row r="346" spans="1:44" ht="11.25" customHeight="1" x14ac:dyDescent="0.2">
      <c r="A346" s="54"/>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row>
    <row r="347" spans="1:44" ht="11.25" customHeight="1" x14ac:dyDescent="0.2">
      <c r="A347" s="54"/>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c r="AR347" s="55"/>
    </row>
    <row r="348" spans="1:44" ht="11.25" customHeight="1" x14ac:dyDescent="0.2">
      <c r="A348" s="54"/>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c r="AR348" s="55"/>
    </row>
    <row r="349" spans="1:44" ht="11.25" customHeight="1" x14ac:dyDescent="0.2">
      <c r="A349" s="54"/>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c r="AR349" s="55"/>
    </row>
    <row r="350" spans="1:44" ht="11.25" customHeight="1" x14ac:dyDescent="0.2">
      <c r="A350" s="54"/>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row>
    <row r="351" spans="1:44" ht="11.25" customHeight="1" x14ac:dyDescent="0.2">
      <c r="A351" s="54"/>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c r="AR351" s="55"/>
    </row>
    <row r="352" spans="1:44" ht="11.25" customHeight="1" x14ac:dyDescent="0.2">
      <c r="A352" s="54"/>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row>
    <row r="353" spans="1:44" ht="11.25" customHeight="1" x14ac:dyDescent="0.2">
      <c r="A353" s="54"/>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c r="AR353" s="55"/>
    </row>
    <row r="354" spans="1:44" ht="11.25" customHeight="1" x14ac:dyDescent="0.2">
      <c r="A354" s="54"/>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row>
    <row r="355" spans="1:44" ht="11.25" customHeight="1" x14ac:dyDescent="0.2">
      <c r="A355" s="54"/>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c r="AK355" s="55"/>
      <c r="AL355" s="55"/>
      <c r="AM355" s="55"/>
      <c r="AN355" s="55"/>
      <c r="AO355" s="55"/>
      <c r="AP355" s="55"/>
      <c r="AQ355" s="55"/>
      <c r="AR355" s="55"/>
    </row>
    <row r="356" spans="1:44" ht="11.25" customHeight="1" x14ac:dyDescent="0.2">
      <c r="A356" s="54"/>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c r="AK356" s="55"/>
      <c r="AL356" s="55"/>
      <c r="AM356" s="55"/>
      <c r="AN356" s="55"/>
      <c r="AO356" s="55"/>
      <c r="AP356" s="55"/>
      <c r="AQ356" s="55"/>
      <c r="AR356" s="55"/>
    </row>
    <row r="357" spans="1:44" ht="11.25" customHeight="1" x14ac:dyDescent="0.2">
      <c r="A357" s="54"/>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c r="AR357" s="55"/>
    </row>
    <row r="358" spans="1:44" ht="11.25" customHeight="1" x14ac:dyDescent="0.2">
      <c r="A358" s="54"/>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c r="AR358" s="55"/>
    </row>
    <row r="359" spans="1:44" ht="13.5" customHeight="1" x14ac:dyDescent="0.2">
      <c r="AR359" s="2"/>
    </row>
    <row r="360" spans="1:44" ht="13.5" customHeight="1" x14ac:dyDescent="0.2">
      <c r="AR360" s="2"/>
    </row>
    <row r="361" spans="1:44" ht="13.5" customHeight="1" x14ac:dyDescent="0.2">
      <c r="AR361" s="2"/>
    </row>
    <row r="362" spans="1:44" ht="13.5" customHeight="1" x14ac:dyDescent="0.2">
      <c r="AR362" s="2"/>
    </row>
    <row r="363" spans="1:44" ht="13.5" customHeight="1" x14ac:dyDescent="0.2">
      <c r="AR363" s="2"/>
    </row>
    <row r="364" spans="1:44" ht="13.5" customHeight="1" x14ac:dyDescent="0.2">
      <c r="AR364" s="2"/>
    </row>
    <row r="365" spans="1:44" ht="13.5" customHeight="1" x14ac:dyDescent="0.2">
      <c r="AR365" s="2"/>
    </row>
    <row r="366" spans="1:44" ht="13.5" customHeight="1" x14ac:dyDescent="0.2">
      <c r="AR366" s="2"/>
    </row>
    <row r="367" spans="1:44" ht="13.5" customHeight="1" x14ac:dyDescent="0.2">
      <c r="AR367" s="2"/>
    </row>
    <row r="368" spans="1:44" ht="13.5" customHeight="1" x14ac:dyDescent="0.2">
      <c r="AR368" s="2"/>
    </row>
    <row r="369" spans="44:44" ht="13.5" customHeight="1" x14ac:dyDescent="0.2">
      <c r="AR369" s="2"/>
    </row>
    <row r="370" spans="44:44" ht="13.5" customHeight="1" x14ac:dyDescent="0.2">
      <c r="AR370" s="2"/>
    </row>
    <row r="371" spans="44:44" ht="13.5" customHeight="1" x14ac:dyDescent="0.2">
      <c r="AR371" s="2"/>
    </row>
    <row r="372" spans="44:44" ht="13.5" customHeight="1" x14ac:dyDescent="0.2">
      <c r="AR372" s="2"/>
    </row>
    <row r="373" spans="44:44" ht="13.5" customHeight="1" x14ac:dyDescent="0.2">
      <c r="AR373" s="2"/>
    </row>
    <row r="374" spans="44:44" ht="13.5" customHeight="1" x14ac:dyDescent="0.2">
      <c r="AR374" s="2"/>
    </row>
    <row r="375" spans="44:44" ht="13.5" customHeight="1" x14ac:dyDescent="0.2">
      <c r="AR375" s="2"/>
    </row>
    <row r="376" spans="44:44" ht="13.5" customHeight="1" x14ac:dyDescent="0.2">
      <c r="AR376" s="2"/>
    </row>
    <row r="377" spans="44:44" ht="13.5" customHeight="1" x14ac:dyDescent="0.2">
      <c r="AR377" s="2"/>
    </row>
    <row r="378" spans="44:44" ht="13.5" customHeight="1" x14ac:dyDescent="0.2">
      <c r="AR378" s="2"/>
    </row>
    <row r="379" spans="44:44" ht="13.5" customHeight="1" x14ac:dyDescent="0.2">
      <c r="AR379" s="2"/>
    </row>
    <row r="380" spans="44:44" ht="13.5" customHeight="1" x14ac:dyDescent="0.2">
      <c r="AR380" s="2"/>
    </row>
    <row r="381" spans="44:44" ht="13.5" customHeight="1" x14ac:dyDescent="0.2">
      <c r="AR381" s="2"/>
    </row>
    <row r="382" spans="44:44" ht="13.5" customHeight="1" x14ac:dyDescent="0.2">
      <c r="AR382" s="2"/>
    </row>
    <row r="383" spans="44:44" ht="13.5" customHeight="1" x14ac:dyDescent="0.2">
      <c r="AR383" s="2"/>
    </row>
    <row r="384" spans="44:44" ht="13.5" customHeight="1" x14ac:dyDescent="0.2">
      <c r="AR384" s="2"/>
    </row>
    <row r="385" spans="44:44" ht="13.5" customHeight="1" x14ac:dyDescent="0.2">
      <c r="AR385" s="2"/>
    </row>
    <row r="386" spans="44:44" ht="13.5" customHeight="1" x14ac:dyDescent="0.2">
      <c r="AR386" s="2"/>
    </row>
    <row r="387" spans="44:44" ht="13.5" customHeight="1" x14ac:dyDescent="0.2">
      <c r="AR387" s="2"/>
    </row>
    <row r="388" spans="44:44" ht="13.5" customHeight="1" x14ac:dyDescent="0.2">
      <c r="AR388" s="2"/>
    </row>
    <row r="389" spans="44:44" ht="13.5" customHeight="1" x14ac:dyDescent="0.2">
      <c r="AR389" s="2"/>
    </row>
    <row r="390" spans="44:44" ht="13.5" customHeight="1" x14ac:dyDescent="0.2">
      <c r="AR390" s="2"/>
    </row>
    <row r="391" spans="44:44" ht="13.5" customHeight="1" x14ac:dyDescent="0.2">
      <c r="AR391" s="2"/>
    </row>
    <row r="392" spans="44:44" ht="13.5" customHeight="1" x14ac:dyDescent="0.2">
      <c r="AR392" s="2"/>
    </row>
    <row r="393" spans="44:44" ht="13.5" customHeight="1" x14ac:dyDescent="0.2">
      <c r="AR393" s="2"/>
    </row>
    <row r="394" spans="44:44" ht="13.5" customHeight="1" x14ac:dyDescent="0.2">
      <c r="AR394" s="2"/>
    </row>
    <row r="395" spans="44:44" ht="13.5" customHeight="1" x14ac:dyDescent="0.2">
      <c r="AR395" s="2"/>
    </row>
    <row r="396" spans="44:44" ht="13.5" customHeight="1" x14ac:dyDescent="0.2">
      <c r="AR396" s="2"/>
    </row>
    <row r="397" spans="44:44" ht="13.5" customHeight="1" x14ac:dyDescent="0.2">
      <c r="AR397" s="2"/>
    </row>
    <row r="398" spans="44:44" ht="13.5" customHeight="1" x14ac:dyDescent="0.2">
      <c r="AR398" s="2"/>
    </row>
    <row r="399" spans="44:44" ht="13.5" customHeight="1" x14ac:dyDescent="0.2">
      <c r="AR399" s="2"/>
    </row>
    <row r="400" spans="44:44" ht="13.5" customHeight="1" x14ac:dyDescent="0.2">
      <c r="AR400" s="2"/>
    </row>
    <row r="401" spans="44:44" ht="13.5" customHeight="1" x14ac:dyDescent="0.2">
      <c r="AR401" s="2"/>
    </row>
    <row r="402" spans="44:44" ht="13.5" customHeight="1" x14ac:dyDescent="0.2">
      <c r="AR402" s="2"/>
    </row>
    <row r="403" spans="44:44" ht="13.5" customHeight="1" x14ac:dyDescent="0.2">
      <c r="AR403" s="2"/>
    </row>
    <row r="404" spans="44:44" ht="13.5" customHeight="1" x14ac:dyDescent="0.2">
      <c r="AR404" s="2"/>
    </row>
    <row r="405" spans="44:44" ht="13.5" customHeight="1" x14ac:dyDescent="0.2">
      <c r="AR405" s="2"/>
    </row>
    <row r="406" spans="44:44" ht="13.5" customHeight="1" x14ac:dyDescent="0.2">
      <c r="AR406" s="2"/>
    </row>
    <row r="407" spans="44:44" ht="13.5" customHeight="1" x14ac:dyDescent="0.2">
      <c r="AR407" s="2"/>
    </row>
    <row r="408" spans="44:44" ht="13.5" customHeight="1" x14ac:dyDescent="0.2">
      <c r="AR408" s="2"/>
    </row>
    <row r="409" spans="44:44" ht="13.5" customHeight="1" x14ac:dyDescent="0.2">
      <c r="AR409" s="2"/>
    </row>
    <row r="410" spans="44:44" ht="13.5" customHeight="1" x14ac:dyDescent="0.2">
      <c r="AR410" s="2"/>
    </row>
    <row r="411" spans="44:44" ht="13.5" customHeight="1" x14ac:dyDescent="0.2">
      <c r="AR411" s="2"/>
    </row>
    <row r="412" spans="44:44" ht="13.5" customHeight="1" x14ac:dyDescent="0.2">
      <c r="AR412" s="2"/>
    </row>
    <row r="413" spans="44:44" ht="13.5" customHeight="1" x14ac:dyDescent="0.2">
      <c r="AR413" s="2"/>
    </row>
    <row r="414" spans="44:44" ht="13.5" customHeight="1" x14ac:dyDescent="0.2">
      <c r="AR414" s="2"/>
    </row>
    <row r="415" spans="44:44" ht="13.5" customHeight="1" x14ac:dyDescent="0.2">
      <c r="AR415" s="2"/>
    </row>
    <row r="416" spans="44:44" ht="13.5" customHeight="1" x14ac:dyDescent="0.2">
      <c r="AR416" s="2"/>
    </row>
    <row r="417" spans="44:44" ht="13.5" customHeight="1" x14ac:dyDescent="0.2">
      <c r="AR417" s="2"/>
    </row>
    <row r="418" spans="44:44" ht="13.5" customHeight="1" x14ac:dyDescent="0.2">
      <c r="AR418" s="2"/>
    </row>
    <row r="419" spans="44:44" ht="13.5" customHeight="1" x14ac:dyDescent="0.2">
      <c r="AR419" s="2"/>
    </row>
    <row r="420" spans="44:44" ht="13.5" customHeight="1" x14ac:dyDescent="0.2">
      <c r="AR420" s="2"/>
    </row>
    <row r="421" spans="44:44" ht="13.5" customHeight="1" x14ac:dyDescent="0.2">
      <c r="AR421" s="2"/>
    </row>
    <row r="422" spans="44:44" ht="13.5" customHeight="1" x14ac:dyDescent="0.2">
      <c r="AR422" s="2"/>
    </row>
    <row r="423" spans="44:44" ht="13.5" customHeight="1" x14ac:dyDescent="0.2">
      <c r="AR423" s="2"/>
    </row>
    <row r="424" spans="44:44" ht="13.5" customHeight="1" x14ac:dyDescent="0.2">
      <c r="AR424" s="2"/>
    </row>
    <row r="425" spans="44:44" ht="13.5" customHeight="1" x14ac:dyDescent="0.2">
      <c r="AR425" s="2"/>
    </row>
    <row r="426" spans="44:44" ht="13.5" customHeight="1" x14ac:dyDescent="0.2">
      <c r="AR426" s="2"/>
    </row>
    <row r="427" spans="44:44" ht="13.5" customHeight="1" x14ac:dyDescent="0.2">
      <c r="AR427" s="2"/>
    </row>
    <row r="428" spans="44:44" ht="13.5" customHeight="1" x14ac:dyDescent="0.2">
      <c r="AR428" s="2"/>
    </row>
    <row r="429" spans="44:44" ht="13.5" customHeight="1" x14ac:dyDescent="0.2">
      <c r="AR429" s="2"/>
    </row>
    <row r="430" spans="44:44" ht="13.5" customHeight="1" x14ac:dyDescent="0.2">
      <c r="AR430" s="2"/>
    </row>
    <row r="431" spans="44:44" ht="13.5" customHeight="1" x14ac:dyDescent="0.2">
      <c r="AR431" s="2"/>
    </row>
    <row r="432" spans="44:44" ht="13.5" customHeight="1" x14ac:dyDescent="0.2">
      <c r="AR432" s="2"/>
    </row>
    <row r="433" spans="44:44" ht="13.5" customHeight="1" x14ac:dyDescent="0.2">
      <c r="AR433" s="2"/>
    </row>
    <row r="434" spans="44:44" ht="13.5" customHeight="1" x14ac:dyDescent="0.2">
      <c r="AR434" s="2"/>
    </row>
    <row r="435" spans="44:44" ht="13.5" customHeight="1" x14ac:dyDescent="0.2">
      <c r="AR435" s="2"/>
    </row>
    <row r="436" spans="44:44" ht="13.5" customHeight="1" x14ac:dyDescent="0.2">
      <c r="AR436" s="2"/>
    </row>
    <row r="437" spans="44:44" ht="13.5" customHeight="1" x14ac:dyDescent="0.2">
      <c r="AR437" s="2"/>
    </row>
    <row r="438" spans="44:44" ht="13.5" customHeight="1" x14ac:dyDescent="0.2">
      <c r="AR438" s="2"/>
    </row>
    <row r="439" spans="44:44" ht="13.5" customHeight="1" x14ac:dyDescent="0.2">
      <c r="AR439" s="2"/>
    </row>
    <row r="440" spans="44:44" ht="13.5" customHeight="1" x14ac:dyDescent="0.2">
      <c r="AR440" s="2"/>
    </row>
    <row r="441" spans="44:44" ht="13.5" customHeight="1" x14ac:dyDescent="0.2">
      <c r="AR441" s="2"/>
    </row>
    <row r="442" spans="44:44" ht="13.5" customHeight="1" x14ac:dyDescent="0.2">
      <c r="AR442" s="2"/>
    </row>
    <row r="443" spans="44:44" ht="13.5" customHeight="1" x14ac:dyDescent="0.2">
      <c r="AR443" s="2"/>
    </row>
    <row r="444" spans="44:44" ht="13.5" customHeight="1" x14ac:dyDescent="0.2">
      <c r="AR444" s="2"/>
    </row>
    <row r="445" spans="44:44" ht="13.5" customHeight="1" x14ac:dyDescent="0.2">
      <c r="AR445" s="2"/>
    </row>
    <row r="446" spans="44:44" ht="13.5" customHeight="1" x14ac:dyDescent="0.2">
      <c r="AR446" s="2"/>
    </row>
    <row r="447" spans="44:44" ht="13.5" customHeight="1" x14ac:dyDescent="0.2">
      <c r="AR447" s="2"/>
    </row>
    <row r="448" spans="44:44" ht="13.5" customHeight="1" x14ac:dyDescent="0.2">
      <c r="AR448" s="2"/>
    </row>
    <row r="449" spans="44:44" ht="13.5" customHeight="1" x14ac:dyDescent="0.2">
      <c r="AR449" s="2"/>
    </row>
    <row r="450" spans="44:44" ht="13.5" customHeight="1" x14ac:dyDescent="0.2">
      <c r="AR450" s="2"/>
    </row>
    <row r="451" spans="44:44" ht="13.5" customHeight="1" x14ac:dyDescent="0.2">
      <c r="AR451" s="2"/>
    </row>
    <row r="452" spans="44:44" ht="13.5" customHeight="1" x14ac:dyDescent="0.2">
      <c r="AR452" s="2"/>
    </row>
    <row r="453" spans="44:44" ht="13.5" customHeight="1" x14ac:dyDescent="0.2">
      <c r="AR453" s="2"/>
    </row>
    <row r="454" spans="44:44" ht="13.5" customHeight="1" x14ac:dyDescent="0.2">
      <c r="AR454" s="2"/>
    </row>
    <row r="455" spans="44:44" ht="13.5" customHeight="1" x14ac:dyDescent="0.2">
      <c r="AR455" s="2"/>
    </row>
    <row r="456" spans="44:44" ht="13.5" customHeight="1" x14ac:dyDescent="0.2">
      <c r="AR456" s="2"/>
    </row>
    <row r="457" spans="44:44" ht="13.5" customHeight="1" x14ac:dyDescent="0.2">
      <c r="AR457" s="2"/>
    </row>
    <row r="458" spans="44:44" ht="13.5" customHeight="1" x14ac:dyDescent="0.2">
      <c r="AR458" s="2"/>
    </row>
    <row r="459" spans="44:44" ht="13.5" customHeight="1" x14ac:dyDescent="0.2">
      <c r="AR459" s="2"/>
    </row>
    <row r="460" spans="44:44" ht="13.5" customHeight="1" x14ac:dyDescent="0.2">
      <c r="AR460" s="2"/>
    </row>
    <row r="461" spans="44:44" ht="13.5" customHeight="1" x14ac:dyDescent="0.2">
      <c r="AR461" s="2"/>
    </row>
    <row r="462" spans="44:44" ht="13.5" customHeight="1" x14ac:dyDescent="0.2">
      <c r="AR462" s="2"/>
    </row>
    <row r="463" spans="44:44" ht="13.5" customHeight="1" x14ac:dyDescent="0.2">
      <c r="AR463" s="2"/>
    </row>
    <row r="464" spans="44:44" ht="13.5" customHeight="1" x14ac:dyDescent="0.2">
      <c r="AR464" s="2"/>
    </row>
    <row r="465" spans="44:44" ht="13.5" customHeight="1" x14ac:dyDescent="0.2">
      <c r="AR465" s="2"/>
    </row>
    <row r="466" spans="44:44" ht="13.5" customHeight="1" x14ac:dyDescent="0.2">
      <c r="AR466" s="2"/>
    </row>
    <row r="467" spans="44:44" ht="13.5" customHeight="1" x14ac:dyDescent="0.2">
      <c r="AR467" s="2"/>
    </row>
    <row r="468" spans="44:44" ht="13.5" customHeight="1" x14ac:dyDescent="0.2">
      <c r="AR468" s="2"/>
    </row>
    <row r="469" spans="44:44" ht="13.5" customHeight="1" x14ac:dyDescent="0.2">
      <c r="AR469" s="2"/>
    </row>
    <row r="470" spans="44:44" ht="13.5" customHeight="1" x14ac:dyDescent="0.2">
      <c r="AR470" s="2"/>
    </row>
    <row r="471" spans="44:44" ht="13.5" customHeight="1" x14ac:dyDescent="0.2">
      <c r="AR471" s="2"/>
    </row>
    <row r="472" spans="44:44" ht="13.5" customHeight="1" x14ac:dyDescent="0.2">
      <c r="AR472" s="2"/>
    </row>
    <row r="473" spans="44:44" ht="13.5" customHeight="1" x14ac:dyDescent="0.2">
      <c r="AR473" s="2"/>
    </row>
    <row r="474" spans="44:44" ht="13.5" customHeight="1" x14ac:dyDescent="0.2">
      <c r="AR474" s="2"/>
    </row>
    <row r="475" spans="44:44" ht="13.5" customHeight="1" x14ac:dyDescent="0.2">
      <c r="AR475" s="2"/>
    </row>
    <row r="476" spans="44:44" ht="13.5" customHeight="1" x14ac:dyDescent="0.2">
      <c r="AR476" s="2"/>
    </row>
    <row r="477" spans="44:44" ht="13.5" customHeight="1" x14ac:dyDescent="0.2">
      <c r="AR477" s="2"/>
    </row>
    <row r="478" spans="44:44" ht="13.5" customHeight="1" x14ac:dyDescent="0.2">
      <c r="AR478" s="2"/>
    </row>
    <row r="479" spans="44:44" ht="13.5" customHeight="1" x14ac:dyDescent="0.2">
      <c r="AR479" s="2"/>
    </row>
    <row r="480" spans="44:44" ht="13.5" customHeight="1" x14ac:dyDescent="0.2">
      <c r="AR480" s="2"/>
    </row>
    <row r="481" spans="44:44" ht="13.5" customHeight="1" x14ac:dyDescent="0.2">
      <c r="AR481" s="2"/>
    </row>
    <row r="482" spans="44:44" ht="13.5" customHeight="1" x14ac:dyDescent="0.2">
      <c r="AR482" s="2"/>
    </row>
    <row r="483" spans="44:44" ht="13.5" customHeight="1" x14ac:dyDescent="0.2">
      <c r="AR483" s="2"/>
    </row>
    <row r="484" spans="44:44" ht="13.5" customHeight="1" x14ac:dyDescent="0.2">
      <c r="AR484" s="2"/>
    </row>
    <row r="485" spans="44:44" ht="13.5" customHeight="1" x14ac:dyDescent="0.2">
      <c r="AR485" s="2"/>
    </row>
    <row r="486" spans="44:44" ht="13.5" customHeight="1" x14ac:dyDescent="0.2">
      <c r="AR486" s="2"/>
    </row>
    <row r="487" spans="44:44" ht="13.5" customHeight="1" x14ac:dyDescent="0.2">
      <c r="AR487" s="2"/>
    </row>
    <row r="488" spans="44:44" ht="13.5" customHeight="1" x14ac:dyDescent="0.2">
      <c r="AR488" s="2"/>
    </row>
    <row r="489" spans="44:44" ht="13.5" customHeight="1" x14ac:dyDescent="0.2">
      <c r="AR489" s="2"/>
    </row>
    <row r="490" spans="44:44" ht="13.5" customHeight="1" x14ac:dyDescent="0.2">
      <c r="AR490" s="2"/>
    </row>
    <row r="491" spans="44:44" ht="13.5" customHeight="1" x14ac:dyDescent="0.2">
      <c r="AR491" s="2"/>
    </row>
    <row r="492" spans="44:44" ht="13.5" customHeight="1" x14ac:dyDescent="0.2">
      <c r="AR492" s="2"/>
    </row>
    <row r="493" spans="44:44" ht="13.5" customHeight="1" x14ac:dyDescent="0.2">
      <c r="AR493" s="2"/>
    </row>
    <row r="494" spans="44:44" ht="13.5" customHeight="1" x14ac:dyDescent="0.2">
      <c r="AR494" s="2"/>
    </row>
    <row r="495" spans="44:44" ht="13.5" customHeight="1" x14ac:dyDescent="0.2">
      <c r="AR495" s="2"/>
    </row>
    <row r="496" spans="44:44" ht="13.5" customHeight="1" x14ac:dyDescent="0.2">
      <c r="AR496" s="2"/>
    </row>
    <row r="497" spans="44:44" ht="13.5" customHeight="1" x14ac:dyDescent="0.2">
      <c r="AR497" s="2"/>
    </row>
    <row r="498" spans="44:44" ht="13.5" customHeight="1" x14ac:dyDescent="0.2">
      <c r="AR498" s="2"/>
    </row>
    <row r="499" spans="44:44" ht="13.5" customHeight="1" x14ac:dyDescent="0.2">
      <c r="AR499" s="2"/>
    </row>
    <row r="500" spans="44:44" ht="13.5" customHeight="1" x14ac:dyDescent="0.2">
      <c r="AR500" s="2"/>
    </row>
    <row r="501" spans="44:44" ht="13.5" customHeight="1" x14ac:dyDescent="0.2">
      <c r="AR501" s="2"/>
    </row>
    <row r="502" spans="44:44" ht="13.5" customHeight="1" x14ac:dyDescent="0.2">
      <c r="AR502" s="2"/>
    </row>
    <row r="503" spans="44:44" ht="13.5" customHeight="1" x14ac:dyDescent="0.2">
      <c r="AR503" s="2"/>
    </row>
    <row r="504" spans="44:44" ht="13.5" customHeight="1" x14ac:dyDescent="0.2">
      <c r="AR504" s="2"/>
    </row>
    <row r="505" spans="44:44" ht="13.5" customHeight="1" x14ac:dyDescent="0.2">
      <c r="AR505" s="2"/>
    </row>
    <row r="506" spans="44:44" ht="13.5" customHeight="1" x14ac:dyDescent="0.2">
      <c r="AR506" s="2"/>
    </row>
    <row r="507" spans="44:44" ht="13.5" customHeight="1" x14ac:dyDescent="0.2">
      <c r="AR507" s="2"/>
    </row>
    <row r="508" spans="44:44" ht="13.5" customHeight="1" x14ac:dyDescent="0.2">
      <c r="AR508" s="2"/>
    </row>
    <row r="509" spans="44:44" ht="13.5" customHeight="1" x14ac:dyDescent="0.2">
      <c r="AR509" s="2"/>
    </row>
    <row r="510" spans="44:44" ht="13.5" customHeight="1" x14ac:dyDescent="0.2">
      <c r="AR510" s="2"/>
    </row>
    <row r="511" spans="44:44" ht="13.5" customHeight="1" x14ac:dyDescent="0.2">
      <c r="AR511" s="2"/>
    </row>
    <row r="512" spans="44:44" ht="13.5" customHeight="1" x14ac:dyDescent="0.2">
      <c r="AR512" s="2"/>
    </row>
    <row r="513" spans="44:44" ht="13.5" customHeight="1" x14ac:dyDescent="0.2">
      <c r="AR513" s="2"/>
    </row>
    <row r="514" spans="44:44" ht="13.5" customHeight="1" x14ac:dyDescent="0.2">
      <c r="AR514" s="2"/>
    </row>
    <row r="515" spans="44:44" ht="13.5" customHeight="1" x14ac:dyDescent="0.2">
      <c r="AR515" s="2"/>
    </row>
    <row r="516" spans="44:44" ht="13.5" customHeight="1" x14ac:dyDescent="0.2">
      <c r="AR516" s="2"/>
    </row>
    <row r="517" spans="44:44" ht="13.5" customHeight="1" x14ac:dyDescent="0.2">
      <c r="AR517" s="2"/>
    </row>
    <row r="518" spans="44:44" ht="13.5" customHeight="1" x14ac:dyDescent="0.2">
      <c r="AR518" s="2"/>
    </row>
    <row r="519" spans="44:44" ht="13.5" customHeight="1" x14ac:dyDescent="0.2">
      <c r="AR519" s="2"/>
    </row>
    <row r="520" spans="44:44" ht="13.5" customHeight="1" x14ac:dyDescent="0.2">
      <c r="AR520" s="2"/>
    </row>
    <row r="521" spans="44:44" ht="13.5" customHeight="1" x14ac:dyDescent="0.2">
      <c r="AR521" s="2"/>
    </row>
    <row r="522" spans="44:44" ht="13.5" customHeight="1" x14ac:dyDescent="0.2">
      <c r="AR522" s="2"/>
    </row>
    <row r="523" spans="44:44" ht="13.5" customHeight="1" x14ac:dyDescent="0.2">
      <c r="AR523" s="2"/>
    </row>
    <row r="524" spans="44:44" ht="13.5" customHeight="1" x14ac:dyDescent="0.2">
      <c r="AR524" s="2"/>
    </row>
    <row r="525" spans="44:44" ht="13.5" customHeight="1" x14ac:dyDescent="0.2">
      <c r="AR525" s="2"/>
    </row>
    <row r="526" spans="44:44" ht="13.5" customHeight="1" x14ac:dyDescent="0.2">
      <c r="AR526" s="2"/>
    </row>
    <row r="527" spans="44:44" ht="13.5" customHeight="1" x14ac:dyDescent="0.2">
      <c r="AR527" s="2"/>
    </row>
    <row r="528" spans="44:44" ht="13.5" customHeight="1" x14ac:dyDescent="0.2">
      <c r="AR528" s="2"/>
    </row>
    <row r="529" spans="44:44" ht="13.5" customHeight="1" x14ac:dyDescent="0.2">
      <c r="AR529" s="2"/>
    </row>
    <row r="530" spans="44:44" ht="13.5" customHeight="1" x14ac:dyDescent="0.2">
      <c r="AR530" s="2"/>
    </row>
    <row r="531" spans="44:44" ht="13.5" customHeight="1" x14ac:dyDescent="0.2">
      <c r="AR531" s="2"/>
    </row>
    <row r="532" spans="44:44" ht="13.5" customHeight="1" x14ac:dyDescent="0.2">
      <c r="AR532" s="2"/>
    </row>
    <row r="533" spans="44:44" ht="13.5" customHeight="1" x14ac:dyDescent="0.2">
      <c r="AR533" s="2"/>
    </row>
    <row r="534" spans="44:44" ht="13.5" customHeight="1" x14ac:dyDescent="0.2">
      <c r="AR534" s="2"/>
    </row>
    <row r="535" spans="44:44" ht="13.5" customHeight="1" x14ac:dyDescent="0.2">
      <c r="AR535" s="2"/>
    </row>
    <row r="536" spans="44:44" ht="13.5" customHeight="1" x14ac:dyDescent="0.2">
      <c r="AR536" s="2"/>
    </row>
    <row r="537" spans="44:44" ht="13.5" customHeight="1" x14ac:dyDescent="0.2">
      <c r="AR537" s="2"/>
    </row>
    <row r="538" spans="44:44" ht="13.5" customHeight="1" x14ac:dyDescent="0.2">
      <c r="AR538" s="2"/>
    </row>
    <row r="539" spans="44:44" ht="13.5" customHeight="1" x14ac:dyDescent="0.2">
      <c r="AR539" s="2"/>
    </row>
    <row r="540" spans="44:44" ht="13.5" customHeight="1" x14ac:dyDescent="0.2">
      <c r="AR540" s="2"/>
    </row>
    <row r="541" spans="44:44" ht="13.5" customHeight="1" x14ac:dyDescent="0.2">
      <c r="AR541" s="2"/>
    </row>
    <row r="542" spans="44:44" ht="13.5" customHeight="1" x14ac:dyDescent="0.2">
      <c r="AR542" s="2"/>
    </row>
    <row r="543" spans="44:44" ht="13.5" customHeight="1" x14ac:dyDescent="0.2">
      <c r="AR543" s="2"/>
    </row>
    <row r="544" spans="44:44" ht="13.5" customHeight="1" x14ac:dyDescent="0.2">
      <c r="AR544" s="2"/>
    </row>
    <row r="545" spans="44:44" ht="13.5" customHeight="1" x14ac:dyDescent="0.2">
      <c r="AR545" s="2"/>
    </row>
    <row r="546" spans="44:44" ht="13.5" customHeight="1" x14ac:dyDescent="0.2">
      <c r="AR546" s="2"/>
    </row>
    <row r="547" spans="44:44" ht="13.5" customHeight="1" x14ac:dyDescent="0.2">
      <c r="AR547" s="2"/>
    </row>
    <row r="548" spans="44:44" ht="13.5" customHeight="1" x14ac:dyDescent="0.2">
      <c r="AR548" s="2"/>
    </row>
    <row r="549" spans="44:44" ht="13.5" customHeight="1" x14ac:dyDescent="0.2">
      <c r="AR549" s="2"/>
    </row>
    <row r="550" spans="44:44" ht="13.5" customHeight="1" x14ac:dyDescent="0.2">
      <c r="AR550" s="2"/>
    </row>
    <row r="551" spans="44:44" ht="13.5" customHeight="1" x14ac:dyDescent="0.2">
      <c r="AR551" s="2"/>
    </row>
    <row r="552" spans="44:44" ht="13.5" customHeight="1" x14ac:dyDescent="0.2">
      <c r="AR552" s="2"/>
    </row>
    <row r="553" spans="44:44" ht="13.5" customHeight="1" x14ac:dyDescent="0.2">
      <c r="AR553" s="2"/>
    </row>
    <row r="554" spans="44:44" ht="13.5" customHeight="1" x14ac:dyDescent="0.2">
      <c r="AR554" s="2"/>
    </row>
    <row r="555" spans="44:44" ht="13.5" customHeight="1" x14ac:dyDescent="0.2">
      <c r="AR555" s="2"/>
    </row>
    <row r="556" spans="44:44" ht="13.5" customHeight="1" x14ac:dyDescent="0.2">
      <c r="AR556" s="2"/>
    </row>
    <row r="557" spans="44:44" ht="13.5" customHeight="1" x14ac:dyDescent="0.2">
      <c r="AR557" s="2"/>
    </row>
    <row r="558" spans="44:44" ht="13.5" customHeight="1" x14ac:dyDescent="0.2">
      <c r="AR558" s="2"/>
    </row>
    <row r="559" spans="44:44" ht="13.5" customHeight="1" x14ac:dyDescent="0.2">
      <c r="AR559" s="2"/>
    </row>
    <row r="560" spans="44:44" ht="13.5" customHeight="1" x14ac:dyDescent="0.2">
      <c r="AR560" s="2"/>
    </row>
    <row r="561" spans="44:44" ht="13.5" customHeight="1" x14ac:dyDescent="0.2">
      <c r="AR561" s="2"/>
    </row>
    <row r="562" spans="44:44" ht="13.5" customHeight="1" x14ac:dyDescent="0.2">
      <c r="AR562" s="2"/>
    </row>
    <row r="563" spans="44:44" ht="13.5" customHeight="1" x14ac:dyDescent="0.2">
      <c r="AR563" s="2"/>
    </row>
    <row r="564" spans="44:44" ht="13.5" customHeight="1" x14ac:dyDescent="0.2">
      <c r="AR564" s="2"/>
    </row>
    <row r="565" spans="44:44" ht="13.5" customHeight="1" x14ac:dyDescent="0.2">
      <c r="AR565" s="2"/>
    </row>
    <row r="566" spans="44:44" ht="13.5" customHeight="1" x14ac:dyDescent="0.2">
      <c r="AR566" s="2"/>
    </row>
    <row r="567" spans="44:44" ht="13.5" customHeight="1" x14ac:dyDescent="0.2">
      <c r="AR567" s="2"/>
    </row>
    <row r="568" spans="44:44" ht="13.5" customHeight="1" x14ac:dyDescent="0.2">
      <c r="AR568" s="2"/>
    </row>
    <row r="569" spans="44:44" ht="13.5" customHeight="1" x14ac:dyDescent="0.2">
      <c r="AR569" s="2"/>
    </row>
    <row r="570" spans="44:44" ht="13.5" customHeight="1" x14ac:dyDescent="0.2">
      <c r="AR570" s="2"/>
    </row>
    <row r="571" spans="44:44" ht="13.5" customHeight="1" x14ac:dyDescent="0.2">
      <c r="AR571" s="2"/>
    </row>
    <row r="572" spans="44:44" ht="13.5" customHeight="1" x14ac:dyDescent="0.2">
      <c r="AR572" s="2"/>
    </row>
    <row r="573" spans="44:44" ht="13.5" customHeight="1" x14ac:dyDescent="0.2">
      <c r="AR573" s="2"/>
    </row>
    <row r="574" spans="44:44" ht="13.5" customHeight="1" x14ac:dyDescent="0.2">
      <c r="AR574" s="2"/>
    </row>
    <row r="575" spans="44:44" ht="13.5" customHeight="1" x14ac:dyDescent="0.2">
      <c r="AR575" s="2"/>
    </row>
    <row r="576" spans="44:44" ht="13.5" customHeight="1" x14ac:dyDescent="0.2">
      <c r="AR576" s="2"/>
    </row>
    <row r="577" spans="44:44" ht="13.5" customHeight="1" x14ac:dyDescent="0.2">
      <c r="AR577" s="2"/>
    </row>
    <row r="578" spans="44:44" ht="13.5" customHeight="1" x14ac:dyDescent="0.2">
      <c r="AR578" s="2"/>
    </row>
    <row r="579" spans="44:44" ht="13.5" customHeight="1" x14ac:dyDescent="0.2">
      <c r="AR579" s="2"/>
    </row>
    <row r="580" spans="44:44" ht="13.5" customHeight="1" x14ac:dyDescent="0.2">
      <c r="AR580" s="2"/>
    </row>
    <row r="581" spans="44:44" ht="13.5" customHeight="1" x14ac:dyDescent="0.2">
      <c r="AR581" s="2"/>
    </row>
    <row r="582" spans="44:44" ht="13.5" customHeight="1" x14ac:dyDescent="0.2">
      <c r="AR582" s="2"/>
    </row>
    <row r="583" spans="44:44" ht="13.5" customHeight="1" x14ac:dyDescent="0.2">
      <c r="AR583" s="2"/>
    </row>
    <row r="584" spans="44:44" ht="13.5" customHeight="1" x14ac:dyDescent="0.2">
      <c r="AR584" s="2"/>
    </row>
    <row r="585" spans="44:44" ht="13.5" customHeight="1" x14ac:dyDescent="0.2">
      <c r="AR585" s="2"/>
    </row>
    <row r="586" spans="44:44" ht="13.5" customHeight="1" x14ac:dyDescent="0.2">
      <c r="AR586" s="2"/>
    </row>
    <row r="587" spans="44:44" ht="13.5" customHeight="1" x14ac:dyDescent="0.2">
      <c r="AR587" s="2"/>
    </row>
    <row r="588" spans="44:44" ht="13.5" customHeight="1" x14ac:dyDescent="0.2">
      <c r="AR588" s="2"/>
    </row>
    <row r="589" spans="44:44" ht="13.5" customHeight="1" x14ac:dyDescent="0.2">
      <c r="AR589" s="2"/>
    </row>
    <row r="590" spans="44:44" ht="13.5" customHeight="1" x14ac:dyDescent="0.2">
      <c r="AR590" s="2"/>
    </row>
    <row r="591" spans="44:44" ht="13.5" customHeight="1" x14ac:dyDescent="0.2">
      <c r="AR591" s="2"/>
    </row>
    <row r="592" spans="44:44" ht="13.5" customHeight="1" x14ac:dyDescent="0.2">
      <c r="AR592" s="2"/>
    </row>
    <row r="593" spans="44:44" ht="13.5" customHeight="1" x14ac:dyDescent="0.2">
      <c r="AR593" s="2"/>
    </row>
    <row r="594" spans="44:44" ht="13.5" customHeight="1" x14ac:dyDescent="0.2">
      <c r="AR594" s="2"/>
    </row>
    <row r="595" spans="44:44" ht="13.5" customHeight="1" x14ac:dyDescent="0.2">
      <c r="AR595" s="2"/>
    </row>
    <row r="596" spans="44:44" ht="13.5" customHeight="1" x14ac:dyDescent="0.2">
      <c r="AR596" s="2"/>
    </row>
    <row r="597" spans="44:44" ht="13.5" customHeight="1" x14ac:dyDescent="0.2">
      <c r="AR597" s="2"/>
    </row>
    <row r="598" spans="44:44" ht="13.5" customHeight="1" x14ac:dyDescent="0.2">
      <c r="AR598" s="2"/>
    </row>
    <row r="599" spans="44:44" ht="13.5" customHeight="1" x14ac:dyDescent="0.2">
      <c r="AR599" s="2"/>
    </row>
    <row r="600" spans="44:44" ht="13.5" customHeight="1" x14ac:dyDescent="0.2">
      <c r="AR600" s="2"/>
    </row>
    <row r="601" spans="44:44" ht="13.5" customHeight="1" x14ac:dyDescent="0.2">
      <c r="AR601" s="2"/>
    </row>
    <row r="602" spans="44:44" ht="13.5" customHeight="1" x14ac:dyDescent="0.2">
      <c r="AR602" s="2"/>
    </row>
    <row r="603" spans="44:44" ht="13.5" customHeight="1" x14ac:dyDescent="0.2">
      <c r="AR603" s="2"/>
    </row>
    <row r="604" spans="44:44" ht="13.5" customHeight="1" x14ac:dyDescent="0.2">
      <c r="AR604" s="2"/>
    </row>
    <row r="605" spans="44:44" ht="13.5" customHeight="1" x14ac:dyDescent="0.2">
      <c r="AR605" s="2"/>
    </row>
    <row r="606" spans="44:44" ht="13.5" customHeight="1" x14ac:dyDescent="0.2">
      <c r="AR606" s="2"/>
    </row>
    <row r="607" spans="44:44" ht="13.5" customHeight="1" x14ac:dyDescent="0.2">
      <c r="AR607" s="2"/>
    </row>
    <row r="608" spans="44:44" ht="13.5" customHeight="1" x14ac:dyDescent="0.2">
      <c r="AR608" s="2"/>
    </row>
    <row r="609" spans="44:44" ht="13.5" customHeight="1" x14ac:dyDescent="0.2">
      <c r="AR609" s="2"/>
    </row>
    <row r="610" spans="44:44" ht="13.5" customHeight="1" x14ac:dyDescent="0.2">
      <c r="AR610" s="2"/>
    </row>
    <row r="611" spans="44:44" ht="13.5" customHeight="1" x14ac:dyDescent="0.2">
      <c r="AR611" s="2"/>
    </row>
    <row r="612" spans="44:44" ht="13.5" customHeight="1" x14ac:dyDescent="0.2">
      <c r="AR612" s="2"/>
    </row>
    <row r="613" spans="44:44" ht="13.5" customHeight="1" x14ac:dyDescent="0.2">
      <c r="AR613" s="2"/>
    </row>
    <row r="614" spans="44:44" ht="13.5" customHeight="1" x14ac:dyDescent="0.2">
      <c r="AR614" s="2"/>
    </row>
    <row r="615" spans="44:44" ht="13.5" customHeight="1" x14ac:dyDescent="0.2">
      <c r="AR615" s="2"/>
    </row>
    <row r="616" spans="44:44" ht="13.5" customHeight="1" x14ac:dyDescent="0.2">
      <c r="AR616" s="2"/>
    </row>
    <row r="617" spans="44:44" ht="13.5" customHeight="1" x14ac:dyDescent="0.2">
      <c r="AR617" s="2"/>
    </row>
    <row r="618" spans="44:44" ht="13.5" customHeight="1" x14ac:dyDescent="0.2">
      <c r="AR618" s="2"/>
    </row>
    <row r="619" spans="44:44" ht="13.5" customHeight="1" x14ac:dyDescent="0.2">
      <c r="AR619" s="2"/>
    </row>
    <row r="620" spans="44:44" ht="13.5" customHeight="1" x14ac:dyDescent="0.2">
      <c r="AR620" s="2"/>
    </row>
    <row r="621" spans="44:44" ht="13.5" customHeight="1" x14ac:dyDescent="0.2">
      <c r="AR621" s="2"/>
    </row>
    <row r="622" spans="44:44" ht="13.5" customHeight="1" x14ac:dyDescent="0.2">
      <c r="AR622" s="2"/>
    </row>
    <row r="623" spans="44:44" ht="13.5" customHeight="1" x14ac:dyDescent="0.2">
      <c r="AR623" s="2"/>
    </row>
    <row r="624" spans="44:44" ht="13.5" customHeight="1" x14ac:dyDescent="0.2">
      <c r="AR624" s="2"/>
    </row>
    <row r="625" spans="44:44" ht="13.5" customHeight="1" x14ac:dyDescent="0.2">
      <c r="AR625" s="2"/>
    </row>
    <row r="626" spans="44:44" ht="13.5" customHeight="1" x14ac:dyDescent="0.2">
      <c r="AR626" s="2"/>
    </row>
    <row r="627" spans="44:44" ht="13.5" customHeight="1" x14ac:dyDescent="0.2">
      <c r="AR627" s="2"/>
    </row>
    <row r="628" spans="44:44" ht="13.5" customHeight="1" x14ac:dyDescent="0.2">
      <c r="AR628" s="2"/>
    </row>
    <row r="629" spans="44:44" ht="13.5" customHeight="1" x14ac:dyDescent="0.2">
      <c r="AR629" s="2"/>
    </row>
    <row r="630" spans="44:44" ht="13.5" customHeight="1" x14ac:dyDescent="0.2">
      <c r="AR630" s="2"/>
    </row>
    <row r="631" spans="44:44" ht="13.5" customHeight="1" x14ac:dyDescent="0.2">
      <c r="AR631" s="2"/>
    </row>
    <row r="632" spans="44:44" ht="13.5" customHeight="1" x14ac:dyDescent="0.2">
      <c r="AR632" s="2"/>
    </row>
    <row r="633" spans="44:44" ht="13.5" customHeight="1" x14ac:dyDescent="0.2">
      <c r="AR633" s="2"/>
    </row>
    <row r="634" spans="44:44" ht="13.5" customHeight="1" x14ac:dyDescent="0.2">
      <c r="AR634" s="2"/>
    </row>
    <row r="635" spans="44:44" ht="13.5" customHeight="1" x14ac:dyDescent="0.2">
      <c r="AR635" s="2"/>
    </row>
    <row r="636" spans="44:44" ht="13.5" customHeight="1" x14ac:dyDescent="0.2">
      <c r="AR636" s="2"/>
    </row>
    <row r="637" spans="44:44" ht="13.5" customHeight="1" x14ac:dyDescent="0.2">
      <c r="AR637" s="2"/>
    </row>
    <row r="638" spans="44:44" ht="13.5" customHeight="1" x14ac:dyDescent="0.2">
      <c r="AR638" s="2"/>
    </row>
    <row r="639" spans="44:44" ht="13.5" customHeight="1" x14ac:dyDescent="0.2">
      <c r="AR639" s="2"/>
    </row>
    <row r="640" spans="44:44" ht="13.5" customHeight="1" x14ac:dyDescent="0.2">
      <c r="AR640" s="2"/>
    </row>
    <row r="641" spans="44:44" ht="13.5" customHeight="1" x14ac:dyDescent="0.2">
      <c r="AR641" s="2"/>
    </row>
    <row r="642" spans="44:44" ht="13.5" customHeight="1" x14ac:dyDescent="0.2">
      <c r="AR642" s="2"/>
    </row>
    <row r="643" spans="44:44" ht="13.5" customHeight="1" x14ac:dyDescent="0.2">
      <c r="AR643" s="2"/>
    </row>
    <row r="644" spans="44:44" ht="13.5" customHeight="1" x14ac:dyDescent="0.2">
      <c r="AR644" s="2"/>
    </row>
    <row r="645" spans="44:44" ht="13.5" customHeight="1" x14ac:dyDescent="0.2">
      <c r="AR645" s="2"/>
    </row>
    <row r="646" spans="44:44" ht="13.5" customHeight="1" x14ac:dyDescent="0.2">
      <c r="AR646" s="2"/>
    </row>
    <row r="647" spans="44:44" ht="13.5" customHeight="1" x14ac:dyDescent="0.2">
      <c r="AR647" s="2"/>
    </row>
    <row r="648" spans="44:44" ht="13.5" customHeight="1" x14ac:dyDescent="0.2">
      <c r="AR648" s="2"/>
    </row>
    <row r="649" spans="44:44" ht="13.5" customHeight="1" x14ac:dyDescent="0.2">
      <c r="AR649" s="2"/>
    </row>
    <row r="650" spans="44:44" ht="13.5" customHeight="1" x14ac:dyDescent="0.2">
      <c r="AR650" s="2"/>
    </row>
    <row r="651" spans="44:44" ht="13.5" customHeight="1" x14ac:dyDescent="0.2">
      <c r="AR651" s="2"/>
    </row>
    <row r="652" spans="44:44" ht="13.5" customHeight="1" x14ac:dyDescent="0.2">
      <c r="AR652" s="2"/>
    </row>
    <row r="653" spans="44:44" ht="13.5" customHeight="1" x14ac:dyDescent="0.2">
      <c r="AR653" s="2"/>
    </row>
    <row r="654" spans="44:44" ht="13.5" customHeight="1" x14ac:dyDescent="0.2">
      <c r="AR654" s="2"/>
    </row>
    <row r="655" spans="44:44" ht="13.5" customHeight="1" x14ac:dyDescent="0.2">
      <c r="AR655" s="2"/>
    </row>
    <row r="656" spans="44:44" ht="13.5" customHeight="1" x14ac:dyDescent="0.2">
      <c r="AR656" s="2"/>
    </row>
    <row r="657" spans="44:44" ht="13.5" customHeight="1" x14ac:dyDescent="0.2">
      <c r="AR657" s="2"/>
    </row>
    <row r="658" spans="44:44" ht="13.5" customHeight="1" x14ac:dyDescent="0.2">
      <c r="AR658" s="2"/>
    </row>
    <row r="659" spans="44:44" ht="13.5" customHeight="1" x14ac:dyDescent="0.2">
      <c r="AR659" s="2"/>
    </row>
    <row r="660" spans="44:44" ht="13.5" customHeight="1" x14ac:dyDescent="0.2">
      <c r="AR660" s="2"/>
    </row>
    <row r="661" spans="44:44" ht="13.5" customHeight="1" x14ac:dyDescent="0.2">
      <c r="AR661" s="2"/>
    </row>
    <row r="662" spans="44:44" ht="13.5" customHeight="1" x14ac:dyDescent="0.2">
      <c r="AR662" s="2"/>
    </row>
    <row r="663" spans="44:44" ht="13.5" customHeight="1" x14ac:dyDescent="0.2">
      <c r="AR663" s="2"/>
    </row>
    <row r="664" spans="44:44" ht="13.5" customHeight="1" x14ac:dyDescent="0.2">
      <c r="AR664" s="2"/>
    </row>
    <row r="665" spans="44:44" ht="13.5" customHeight="1" x14ac:dyDescent="0.2">
      <c r="AR665" s="2"/>
    </row>
    <row r="666" spans="44:44" ht="13.5" customHeight="1" x14ac:dyDescent="0.2">
      <c r="AR666" s="2"/>
    </row>
    <row r="667" spans="44:44" ht="13.5" customHeight="1" x14ac:dyDescent="0.2">
      <c r="AR667" s="2"/>
    </row>
    <row r="668" spans="44:44" ht="13.5" customHeight="1" x14ac:dyDescent="0.2">
      <c r="AR668" s="2"/>
    </row>
    <row r="669" spans="44:44" ht="13.5" customHeight="1" x14ac:dyDescent="0.2">
      <c r="AR669" s="2"/>
    </row>
    <row r="670" spans="44:44" ht="13.5" customHeight="1" x14ac:dyDescent="0.2">
      <c r="AR670" s="2"/>
    </row>
    <row r="671" spans="44:44" ht="13.5" customHeight="1" x14ac:dyDescent="0.2">
      <c r="AR671" s="2"/>
    </row>
    <row r="672" spans="44:44" ht="13.5" customHeight="1" x14ac:dyDescent="0.2">
      <c r="AR672" s="2"/>
    </row>
    <row r="673" spans="44:44" ht="13.5" customHeight="1" x14ac:dyDescent="0.2">
      <c r="AR673" s="2"/>
    </row>
    <row r="674" spans="44:44" ht="13.5" customHeight="1" x14ac:dyDescent="0.2">
      <c r="AR674" s="2"/>
    </row>
    <row r="675" spans="44:44" ht="13.5" customHeight="1" x14ac:dyDescent="0.2">
      <c r="AR675" s="2"/>
    </row>
    <row r="676" spans="44:44" ht="13.5" customHeight="1" x14ac:dyDescent="0.2">
      <c r="AR676" s="2"/>
    </row>
    <row r="677" spans="44:44" ht="13.5" customHeight="1" x14ac:dyDescent="0.2">
      <c r="AR677" s="2"/>
    </row>
    <row r="678" spans="44:44" ht="13.5" customHeight="1" x14ac:dyDescent="0.2">
      <c r="AR678" s="2"/>
    </row>
    <row r="679" spans="44:44" ht="13.5" customHeight="1" x14ac:dyDescent="0.2">
      <c r="AR679" s="2"/>
    </row>
    <row r="680" spans="44:44" ht="13.5" customHeight="1" x14ac:dyDescent="0.2">
      <c r="AR680" s="2"/>
    </row>
    <row r="681" spans="44:44" ht="13.5" customHeight="1" x14ac:dyDescent="0.2">
      <c r="AR681" s="2"/>
    </row>
    <row r="682" spans="44:44" ht="13.5" customHeight="1" x14ac:dyDescent="0.2">
      <c r="AR682" s="2"/>
    </row>
    <row r="683" spans="44:44" ht="13.5" customHeight="1" x14ac:dyDescent="0.2">
      <c r="AR683" s="2"/>
    </row>
    <row r="684" spans="44:44" ht="13.5" customHeight="1" x14ac:dyDescent="0.2">
      <c r="AR684" s="2"/>
    </row>
    <row r="685" spans="44:44" ht="13.5" customHeight="1" x14ac:dyDescent="0.2">
      <c r="AR685" s="2"/>
    </row>
    <row r="686" spans="44:44" ht="13.5" customHeight="1" x14ac:dyDescent="0.2">
      <c r="AR686" s="2"/>
    </row>
    <row r="687" spans="44:44" ht="13.5" customHeight="1" x14ac:dyDescent="0.2">
      <c r="AR687" s="2"/>
    </row>
    <row r="688" spans="44:44" ht="13.5" customHeight="1" x14ac:dyDescent="0.2">
      <c r="AR688" s="2"/>
    </row>
    <row r="689" spans="44:44" ht="13.5" customHeight="1" x14ac:dyDescent="0.2">
      <c r="AR689" s="2"/>
    </row>
    <row r="690" spans="44:44" ht="13.5" customHeight="1" x14ac:dyDescent="0.2">
      <c r="AR690" s="2"/>
    </row>
    <row r="691" spans="44:44" ht="13.5" customHeight="1" x14ac:dyDescent="0.2">
      <c r="AR691" s="2"/>
    </row>
    <row r="692" spans="44:44" ht="13.5" customHeight="1" x14ac:dyDescent="0.2">
      <c r="AR692" s="2"/>
    </row>
    <row r="693" spans="44:44" ht="13.5" customHeight="1" x14ac:dyDescent="0.2">
      <c r="AR693" s="2"/>
    </row>
    <row r="694" spans="44:44" ht="13.5" customHeight="1" x14ac:dyDescent="0.2">
      <c r="AR694" s="2"/>
    </row>
    <row r="695" spans="44:44" ht="13.5" customHeight="1" x14ac:dyDescent="0.2">
      <c r="AR695" s="2"/>
    </row>
    <row r="696" spans="44:44" ht="13.5" customHeight="1" x14ac:dyDescent="0.2">
      <c r="AR696" s="2"/>
    </row>
    <row r="697" spans="44:44" ht="13.5" customHeight="1" x14ac:dyDescent="0.2">
      <c r="AR697" s="2"/>
    </row>
    <row r="698" spans="44:44" ht="13.5" customHeight="1" x14ac:dyDescent="0.2">
      <c r="AR698" s="2"/>
    </row>
    <row r="699" spans="44:44" ht="13.5" customHeight="1" x14ac:dyDescent="0.2">
      <c r="AR699" s="2"/>
    </row>
    <row r="700" spans="44:44" ht="13.5" customHeight="1" x14ac:dyDescent="0.2">
      <c r="AR700" s="2"/>
    </row>
    <row r="701" spans="44:44" ht="13.5" customHeight="1" x14ac:dyDescent="0.2">
      <c r="AR701" s="2"/>
    </row>
    <row r="702" spans="44:44" ht="13.5" customHeight="1" x14ac:dyDescent="0.2">
      <c r="AR702" s="2"/>
    </row>
    <row r="703" spans="44:44" ht="13.5" customHeight="1" x14ac:dyDescent="0.2">
      <c r="AR703" s="2"/>
    </row>
    <row r="704" spans="44:44" ht="13.5" customHeight="1" x14ac:dyDescent="0.2">
      <c r="AR704" s="2"/>
    </row>
    <row r="705" spans="44:44" ht="13.5" customHeight="1" x14ac:dyDescent="0.2">
      <c r="AR705" s="2"/>
    </row>
    <row r="706" spans="44:44" ht="13.5" customHeight="1" x14ac:dyDescent="0.2">
      <c r="AR706" s="2"/>
    </row>
    <row r="707" spans="44:44" ht="13.5" customHeight="1" x14ac:dyDescent="0.2">
      <c r="AR707" s="2"/>
    </row>
    <row r="708" spans="44:44" ht="13.5" customHeight="1" x14ac:dyDescent="0.2">
      <c r="AR708" s="2"/>
    </row>
    <row r="709" spans="44:44" ht="13.5" customHeight="1" x14ac:dyDescent="0.2">
      <c r="AR709" s="2"/>
    </row>
    <row r="710" spans="44:44" ht="13.5" customHeight="1" x14ac:dyDescent="0.2">
      <c r="AR710" s="2"/>
    </row>
    <row r="711" spans="44:44" ht="13.5" customHeight="1" x14ac:dyDescent="0.2">
      <c r="AR711" s="2"/>
    </row>
    <row r="712" spans="44:44" ht="13.5" customHeight="1" x14ac:dyDescent="0.2">
      <c r="AR712" s="2"/>
    </row>
    <row r="713" spans="44:44" ht="13.5" customHeight="1" x14ac:dyDescent="0.2">
      <c r="AR713" s="2"/>
    </row>
    <row r="714" spans="44:44" ht="13.5" customHeight="1" x14ac:dyDescent="0.2">
      <c r="AR714" s="2"/>
    </row>
    <row r="715" spans="44:44" ht="13.5" customHeight="1" x14ac:dyDescent="0.2">
      <c r="AR715" s="2"/>
    </row>
    <row r="716" spans="44:44" ht="13.5" customHeight="1" x14ac:dyDescent="0.2">
      <c r="AR716" s="2"/>
    </row>
    <row r="717" spans="44:44" ht="13.5" customHeight="1" x14ac:dyDescent="0.2">
      <c r="AR717" s="2"/>
    </row>
    <row r="718" spans="44:44" ht="13.5" customHeight="1" x14ac:dyDescent="0.2">
      <c r="AR718" s="2"/>
    </row>
    <row r="719" spans="44:44" ht="13.5" customHeight="1" x14ac:dyDescent="0.2">
      <c r="AR719" s="2"/>
    </row>
    <row r="720" spans="44:44" ht="13.5" customHeight="1" x14ac:dyDescent="0.2">
      <c r="AR720" s="2"/>
    </row>
    <row r="721" spans="44:44" ht="13.5" customHeight="1" x14ac:dyDescent="0.2">
      <c r="AR721" s="2"/>
    </row>
    <row r="722" spans="44:44" ht="13.5" customHeight="1" x14ac:dyDescent="0.2">
      <c r="AR722" s="2"/>
    </row>
    <row r="723" spans="44:44" ht="13.5" customHeight="1" x14ac:dyDescent="0.2">
      <c r="AR723" s="2"/>
    </row>
    <row r="724" spans="44:44" ht="13.5" customHeight="1" x14ac:dyDescent="0.2">
      <c r="AR724" s="2"/>
    </row>
    <row r="725" spans="44:44" ht="13.5" customHeight="1" x14ac:dyDescent="0.2">
      <c r="AR725" s="2"/>
    </row>
    <row r="726" spans="44:44" ht="13.5" customHeight="1" x14ac:dyDescent="0.2">
      <c r="AR726" s="2"/>
    </row>
    <row r="727" spans="44:44" ht="13.5" customHeight="1" x14ac:dyDescent="0.2">
      <c r="AR727" s="2"/>
    </row>
    <row r="728" spans="44:44" ht="13.5" customHeight="1" x14ac:dyDescent="0.2">
      <c r="AR728" s="2"/>
    </row>
    <row r="729" spans="44:44" ht="13.5" customHeight="1" x14ac:dyDescent="0.2">
      <c r="AR729" s="2"/>
    </row>
    <row r="730" spans="44:44" ht="13.5" customHeight="1" x14ac:dyDescent="0.2">
      <c r="AR730" s="2"/>
    </row>
    <row r="731" spans="44:44" ht="13.5" customHeight="1" x14ac:dyDescent="0.2">
      <c r="AR731" s="2"/>
    </row>
    <row r="732" spans="44:44" ht="13.5" customHeight="1" x14ac:dyDescent="0.2">
      <c r="AR732" s="2"/>
    </row>
    <row r="733" spans="44:44" ht="13.5" customHeight="1" x14ac:dyDescent="0.2">
      <c r="AR733" s="2"/>
    </row>
    <row r="734" spans="44:44" ht="13.5" customHeight="1" x14ac:dyDescent="0.2">
      <c r="AR734" s="2"/>
    </row>
    <row r="735" spans="44:44" ht="13.5" customHeight="1" x14ac:dyDescent="0.2">
      <c r="AR735" s="2"/>
    </row>
    <row r="736" spans="44:44" ht="13.5" customHeight="1" x14ac:dyDescent="0.2">
      <c r="AR736" s="2"/>
    </row>
    <row r="737" spans="44:44" ht="13.5" customHeight="1" x14ac:dyDescent="0.2">
      <c r="AR737" s="2"/>
    </row>
    <row r="738" spans="44:44" ht="13.5" customHeight="1" x14ac:dyDescent="0.2">
      <c r="AR738" s="2"/>
    </row>
    <row r="739" spans="44:44" ht="13.5" customHeight="1" x14ac:dyDescent="0.2">
      <c r="AR739" s="2"/>
    </row>
    <row r="740" spans="44:44" ht="13.5" customHeight="1" x14ac:dyDescent="0.2">
      <c r="AR740" s="2"/>
    </row>
    <row r="741" spans="44:44" ht="13.5" customHeight="1" x14ac:dyDescent="0.2">
      <c r="AR741" s="2"/>
    </row>
    <row r="742" spans="44:44" ht="13.5" customHeight="1" x14ac:dyDescent="0.2">
      <c r="AR742" s="2"/>
    </row>
    <row r="743" spans="44:44" ht="13.5" customHeight="1" x14ac:dyDescent="0.2">
      <c r="AR743" s="2"/>
    </row>
    <row r="744" spans="44:44" ht="13.5" customHeight="1" x14ac:dyDescent="0.2">
      <c r="AR744" s="2"/>
    </row>
    <row r="745" spans="44:44" ht="13.5" customHeight="1" x14ac:dyDescent="0.2">
      <c r="AR745" s="2"/>
    </row>
    <row r="746" spans="44:44" ht="13.5" customHeight="1" x14ac:dyDescent="0.2">
      <c r="AR746" s="2"/>
    </row>
    <row r="747" spans="44:44" ht="13.5" customHeight="1" x14ac:dyDescent="0.2">
      <c r="AR747" s="2"/>
    </row>
    <row r="748" spans="44:44" ht="13.5" customHeight="1" x14ac:dyDescent="0.2">
      <c r="AR748" s="2"/>
    </row>
    <row r="749" spans="44:44" ht="13.5" customHeight="1" x14ac:dyDescent="0.2">
      <c r="AR749" s="2"/>
    </row>
    <row r="750" spans="44:44" ht="13.5" customHeight="1" x14ac:dyDescent="0.2">
      <c r="AR750" s="2"/>
    </row>
    <row r="751" spans="44:44" ht="13.5" customHeight="1" x14ac:dyDescent="0.2">
      <c r="AR751" s="2"/>
    </row>
    <row r="752" spans="44:44" ht="13.5" customHeight="1" x14ac:dyDescent="0.2">
      <c r="AR752" s="2"/>
    </row>
    <row r="753" spans="44:44" ht="13.5" customHeight="1" x14ac:dyDescent="0.2">
      <c r="AR753" s="2"/>
    </row>
    <row r="754" spans="44:44" ht="13.5" customHeight="1" x14ac:dyDescent="0.2">
      <c r="AR754" s="2"/>
    </row>
    <row r="755" spans="44:44" ht="13.5" customHeight="1" x14ac:dyDescent="0.2">
      <c r="AR755" s="2"/>
    </row>
    <row r="756" spans="44:44" ht="13.5" customHeight="1" x14ac:dyDescent="0.2">
      <c r="AR756" s="2"/>
    </row>
    <row r="757" spans="44:44" ht="13.5" customHeight="1" x14ac:dyDescent="0.2">
      <c r="AR757" s="2"/>
    </row>
    <row r="758" spans="44:44" ht="13.5" customHeight="1" x14ac:dyDescent="0.2">
      <c r="AR758" s="2"/>
    </row>
    <row r="759" spans="44:44" ht="13.5" customHeight="1" x14ac:dyDescent="0.2">
      <c r="AR759" s="2"/>
    </row>
    <row r="760" spans="44:44" ht="13.5" customHeight="1" x14ac:dyDescent="0.2">
      <c r="AR760" s="2"/>
    </row>
    <row r="761" spans="44:44" ht="13.5" customHeight="1" x14ac:dyDescent="0.2">
      <c r="AR761" s="2"/>
    </row>
    <row r="762" spans="44:44" ht="13.5" customHeight="1" x14ac:dyDescent="0.2">
      <c r="AR762" s="2"/>
    </row>
    <row r="763" spans="44:44" ht="13.5" customHeight="1" x14ac:dyDescent="0.2">
      <c r="AR763" s="2"/>
    </row>
    <row r="764" spans="44:44" ht="13.5" customHeight="1" x14ac:dyDescent="0.2">
      <c r="AR764" s="2"/>
    </row>
    <row r="765" spans="44:44" ht="13.5" customHeight="1" x14ac:dyDescent="0.2">
      <c r="AR765" s="2"/>
    </row>
    <row r="766" spans="44:44" ht="13.5" customHeight="1" x14ac:dyDescent="0.2">
      <c r="AR766" s="2"/>
    </row>
    <row r="767" spans="44:44" ht="13.5" customHeight="1" x14ac:dyDescent="0.2">
      <c r="AR767" s="2"/>
    </row>
    <row r="768" spans="44:44" ht="13.5" customHeight="1" x14ac:dyDescent="0.2">
      <c r="AR768" s="2"/>
    </row>
    <row r="769" spans="44:44" ht="13.5" customHeight="1" x14ac:dyDescent="0.2">
      <c r="AR769" s="2"/>
    </row>
    <row r="770" spans="44:44" ht="13.5" customHeight="1" x14ac:dyDescent="0.2">
      <c r="AR770" s="2"/>
    </row>
    <row r="771" spans="44:44" ht="13.5" customHeight="1" x14ac:dyDescent="0.2">
      <c r="AR771" s="2"/>
    </row>
    <row r="772" spans="44:44" ht="13.5" customHeight="1" x14ac:dyDescent="0.2">
      <c r="AR772" s="2"/>
    </row>
    <row r="773" spans="44:44" ht="13.5" customHeight="1" x14ac:dyDescent="0.2">
      <c r="AR773" s="2"/>
    </row>
    <row r="774" spans="44:44" ht="13.5" customHeight="1" x14ac:dyDescent="0.2">
      <c r="AR774" s="2"/>
    </row>
    <row r="775" spans="44:44" ht="13.5" customHeight="1" x14ac:dyDescent="0.2">
      <c r="AR775" s="2"/>
    </row>
    <row r="776" spans="44:44" ht="13.5" customHeight="1" x14ac:dyDescent="0.2">
      <c r="AR776" s="2"/>
    </row>
    <row r="777" spans="44:44" ht="13.5" customHeight="1" x14ac:dyDescent="0.2">
      <c r="AR777" s="2"/>
    </row>
    <row r="778" spans="44:44" ht="13.5" customHeight="1" x14ac:dyDescent="0.2">
      <c r="AR778" s="2"/>
    </row>
    <row r="779" spans="44:44" ht="13.5" customHeight="1" x14ac:dyDescent="0.2">
      <c r="AR779" s="2"/>
    </row>
    <row r="780" spans="44:44" ht="13.5" customHeight="1" x14ac:dyDescent="0.2">
      <c r="AR780" s="2"/>
    </row>
    <row r="781" spans="44:44" ht="13.5" customHeight="1" x14ac:dyDescent="0.2">
      <c r="AR781" s="2"/>
    </row>
    <row r="782" spans="44:44" ht="13.5" customHeight="1" x14ac:dyDescent="0.2">
      <c r="AR782" s="2"/>
    </row>
    <row r="783" spans="44:44" ht="13.5" customHeight="1" x14ac:dyDescent="0.2">
      <c r="AR783" s="2"/>
    </row>
    <row r="784" spans="44:44" ht="13.5" customHeight="1" x14ac:dyDescent="0.2">
      <c r="AR784" s="2"/>
    </row>
    <row r="785" spans="44:44" ht="13.5" customHeight="1" x14ac:dyDescent="0.2">
      <c r="AR785" s="2"/>
    </row>
    <row r="786" spans="44:44" ht="13.5" customHeight="1" x14ac:dyDescent="0.2">
      <c r="AR786" s="2"/>
    </row>
    <row r="787" spans="44:44" ht="13.5" customHeight="1" x14ac:dyDescent="0.2">
      <c r="AR787" s="2"/>
    </row>
    <row r="788" spans="44:44" ht="13.5" customHeight="1" x14ac:dyDescent="0.2">
      <c r="AR788" s="2"/>
    </row>
    <row r="789" spans="44:44" ht="13.5" customHeight="1" x14ac:dyDescent="0.2">
      <c r="AR789" s="2"/>
    </row>
    <row r="790" spans="44:44" ht="13.5" customHeight="1" x14ac:dyDescent="0.2">
      <c r="AR790" s="2"/>
    </row>
    <row r="791" spans="44:44" ht="13.5" customHeight="1" x14ac:dyDescent="0.2">
      <c r="AR791" s="2"/>
    </row>
    <row r="792" spans="44:44" ht="13.5" customHeight="1" x14ac:dyDescent="0.2">
      <c r="AR792" s="2"/>
    </row>
    <row r="793" spans="44:44" ht="13.5" customHeight="1" x14ac:dyDescent="0.2">
      <c r="AR793" s="2"/>
    </row>
    <row r="794" spans="44:44" ht="13.5" customHeight="1" x14ac:dyDescent="0.2">
      <c r="AR794" s="2"/>
    </row>
    <row r="795" spans="44:44" ht="13.5" customHeight="1" x14ac:dyDescent="0.2">
      <c r="AR795" s="2"/>
    </row>
    <row r="796" spans="44:44" ht="13.5" customHeight="1" x14ac:dyDescent="0.2">
      <c r="AR796" s="2"/>
    </row>
    <row r="797" spans="44:44" ht="13.5" customHeight="1" x14ac:dyDescent="0.2">
      <c r="AR797" s="2"/>
    </row>
    <row r="798" spans="44:44" ht="13.5" customHeight="1" x14ac:dyDescent="0.2">
      <c r="AR798" s="2"/>
    </row>
    <row r="799" spans="44:44" ht="13.5" customHeight="1" x14ac:dyDescent="0.2">
      <c r="AR799" s="2"/>
    </row>
    <row r="800" spans="44:44" ht="13.5" customHeight="1" x14ac:dyDescent="0.2">
      <c r="AR800" s="2"/>
    </row>
    <row r="801" spans="44:44" ht="13.5" customHeight="1" x14ac:dyDescent="0.2">
      <c r="AR801" s="2"/>
    </row>
    <row r="802" spans="44:44" ht="13.5" customHeight="1" x14ac:dyDescent="0.2">
      <c r="AR802" s="2"/>
    </row>
    <row r="803" spans="44:44" ht="13.5" customHeight="1" x14ac:dyDescent="0.2">
      <c r="AR803" s="2"/>
    </row>
    <row r="804" spans="44:44" ht="13.5" customHeight="1" x14ac:dyDescent="0.2">
      <c r="AR804" s="2"/>
    </row>
    <row r="805" spans="44:44" ht="13.5" customHeight="1" x14ac:dyDescent="0.2">
      <c r="AR805" s="2"/>
    </row>
    <row r="806" spans="44:44" ht="13.5" customHeight="1" x14ac:dyDescent="0.2">
      <c r="AR806" s="2"/>
    </row>
    <row r="807" spans="44:44" ht="13.5" customHeight="1" x14ac:dyDescent="0.2">
      <c r="AR807" s="2"/>
    </row>
    <row r="808" spans="44:44" ht="13.5" customHeight="1" x14ac:dyDescent="0.2">
      <c r="AR808" s="2"/>
    </row>
    <row r="809" spans="44:44" ht="13.5" customHeight="1" x14ac:dyDescent="0.2">
      <c r="AR809" s="2"/>
    </row>
    <row r="810" spans="44:44" ht="13.5" customHeight="1" x14ac:dyDescent="0.2">
      <c r="AR810" s="2"/>
    </row>
    <row r="811" spans="44:44" ht="13.5" customHeight="1" x14ac:dyDescent="0.2">
      <c r="AR811" s="2"/>
    </row>
    <row r="812" spans="44:44" ht="13.5" customHeight="1" x14ac:dyDescent="0.2">
      <c r="AR812" s="2"/>
    </row>
    <row r="813" spans="44:44" ht="13.5" customHeight="1" x14ac:dyDescent="0.2">
      <c r="AR813" s="2"/>
    </row>
    <row r="814" spans="44:44" ht="13.5" customHeight="1" x14ac:dyDescent="0.2">
      <c r="AR814" s="2"/>
    </row>
    <row r="815" spans="44:44" ht="13.5" customHeight="1" x14ac:dyDescent="0.2">
      <c r="AR815" s="2"/>
    </row>
    <row r="816" spans="44:44" ht="13.5" customHeight="1" x14ac:dyDescent="0.2">
      <c r="AR816" s="2"/>
    </row>
    <row r="817" spans="44:44" ht="13.5" customHeight="1" x14ac:dyDescent="0.2">
      <c r="AR817" s="2"/>
    </row>
    <row r="818" spans="44:44" ht="13.5" customHeight="1" x14ac:dyDescent="0.2">
      <c r="AR818" s="2"/>
    </row>
    <row r="819" spans="44:44" ht="13.5" customHeight="1" x14ac:dyDescent="0.2">
      <c r="AR819" s="2"/>
    </row>
    <row r="820" spans="44:44" ht="13.5" customHeight="1" x14ac:dyDescent="0.2">
      <c r="AR820" s="2"/>
    </row>
    <row r="821" spans="44:44" ht="13.5" customHeight="1" x14ac:dyDescent="0.2">
      <c r="AR821" s="2"/>
    </row>
    <row r="822" spans="44:44" ht="13.5" customHeight="1" x14ac:dyDescent="0.2">
      <c r="AR822" s="2"/>
    </row>
    <row r="823" spans="44:44" ht="13.5" customHeight="1" x14ac:dyDescent="0.2">
      <c r="AR823" s="2"/>
    </row>
    <row r="824" spans="44:44" ht="13.5" customHeight="1" x14ac:dyDescent="0.2">
      <c r="AR824" s="2"/>
    </row>
    <row r="825" spans="44:44" ht="13.5" customHeight="1" x14ac:dyDescent="0.2">
      <c r="AR825" s="2"/>
    </row>
    <row r="826" spans="44:44" ht="13.5" customHeight="1" x14ac:dyDescent="0.2">
      <c r="AR826" s="2"/>
    </row>
    <row r="827" spans="44:44" ht="13.5" customHeight="1" x14ac:dyDescent="0.2">
      <c r="AR827" s="2"/>
    </row>
    <row r="828" spans="44:44" ht="13.5" customHeight="1" x14ac:dyDescent="0.2">
      <c r="AR828" s="2"/>
    </row>
    <row r="829" spans="44:44" ht="13.5" customHeight="1" x14ac:dyDescent="0.2">
      <c r="AR829" s="2"/>
    </row>
    <row r="830" spans="44:44" ht="13.5" customHeight="1" x14ac:dyDescent="0.2">
      <c r="AR830" s="2"/>
    </row>
    <row r="831" spans="44:44" ht="13.5" customHeight="1" x14ac:dyDescent="0.2">
      <c r="AR831" s="2"/>
    </row>
    <row r="832" spans="44:44" ht="13.5" customHeight="1" x14ac:dyDescent="0.2">
      <c r="AR832" s="2"/>
    </row>
    <row r="833" spans="44:44" ht="13.5" customHeight="1" x14ac:dyDescent="0.2">
      <c r="AR833" s="2"/>
    </row>
    <row r="834" spans="44:44" ht="13.5" customHeight="1" x14ac:dyDescent="0.2">
      <c r="AR834" s="2"/>
    </row>
    <row r="835" spans="44:44" ht="13.5" customHeight="1" x14ac:dyDescent="0.2">
      <c r="AR835" s="2"/>
    </row>
    <row r="836" spans="44:44" ht="13.5" customHeight="1" x14ac:dyDescent="0.2">
      <c r="AR836" s="2"/>
    </row>
    <row r="837" spans="44:44" ht="13.5" customHeight="1" x14ac:dyDescent="0.2">
      <c r="AR837" s="2"/>
    </row>
    <row r="838" spans="44:44" ht="13.5" customHeight="1" x14ac:dyDescent="0.2">
      <c r="AR838" s="2"/>
    </row>
    <row r="839" spans="44:44" ht="13.5" customHeight="1" x14ac:dyDescent="0.2">
      <c r="AR839" s="2"/>
    </row>
    <row r="840" spans="44:44" ht="13.5" customHeight="1" x14ac:dyDescent="0.2">
      <c r="AR840" s="2"/>
    </row>
    <row r="841" spans="44:44" ht="13.5" customHeight="1" x14ac:dyDescent="0.2">
      <c r="AR841" s="2"/>
    </row>
    <row r="842" spans="44:44" ht="13.5" customHeight="1" x14ac:dyDescent="0.2">
      <c r="AR842" s="2"/>
    </row>
    <row r="843" spans="44:44" ht="13.5" customHeight="1" x14ac:dyDescent="0.2">
      <c r="AR843" s="2"/>
    </row>
    <row r="844" spans="44:44" ht="13.5" customHeight="1" x14ac:dyDescent="0.2">
      <c r="AR844" s="2"/>
    </row>
    <row r="845" spans="44:44" ht="13.5" customHeight="1" x14ac:dyDescent="0.2">
      <c r="AR845" s="2"/>
    </row>
    <row r="846" spans="44:44" ht="13.5" customHeight="1" x14ac:dyDescent="0.2">
      <c r="AR846" s="2"/>
    </row>
    <row r="847" spans="44:44" ht="13.5" customHeight="1" x14ac:dyDescent="0.2">
      <c r="AR847" s="2"/>
    </row>
    <row r="848" spans="44:44" ht="13.5" customHeight="1" x14ac:dyDescent="0.2">
      <c r="AR848" s="2"/>
    </row>
    <row r="849" spans="44:44" ht="13.5" customHeight="1" x14ac:dyDescent="0.2">
      <c r="AR849" s="2"/>
    </row>
    <row r="850" spans="44:44" ht="13.5" customHeight="1" x14ac:dyDescent="0.2">
      <c r="AR850" s="2"/>
    </row>
    <row r="851" spans="44:44" ht="13.5" customHeight="1" x14ac:dyDescent="0.2">
      <c r="AR851" s="2"/>
    </row>
    <row r="852" spans="44:44" ht="13.5" customHeight="1" x14ac:dyDescent="0.2">
      <c r="AR852" s="2"/>
    </row>
    <row r="853" spans="44:44" ht="13.5" customHeight="1" x14ac:dyDescent="0.2">
      <c r="AR853" s="2"/>
    </row>
    <row r="854" spans="44:44" ht="13.5" customHeight="1" x14ac:dyDescent="0.2">
      <c r="AR854" s="2"/>
    </row>
    <row r="855" spans="44:44" ht="13.5" customHeight="1" x14ac:dyDescent="0.2">
      <c r="AR855" s="2"/>
    </row>
    <row r="856" spans="44:44" ht="13.5" customHeight="1" x14ac:dyDescent="0.2">
      <c r="AR856" s="2"/>
    </row>
    <row r="857" spans="44:44" ht="13.5" customHeight="1" x14ac:dyDescent="0.2">
      <c r="AR857" s="2"/>
    </row>
    <row r="858" spans="44:44" ht="13.5" customHeight="1" x14ac:dyDescent="0.2">
      <c r="AR858" s="2"/>
    </row>
    <row r="859" spans="44:44" ht="13.5" customHeight="1" x14ac:dyDescent="0.2">
      <c r="AR859" s="2"/>
    </row>
    <row r="860" spans="44:44" ht="13.5" customHeight="1" x14ac:dyDescent="0.2">
      <c r="AR860" s="2"/>
    </row>
    <row r="861" spans="44:44" ht="13.5" customHeight="1" x14ac:dyDescent="0.2">
      <c r="AR861" s="2"/>
    </row>
    <row r="862" spans="44:44" ht="13.5" customHeight="1" x14ac:dyDescent="0.2">
      <c r="AR862" s="2"/>
    </row>
    <row r="863" spans="44:44" ht="13.5" customHeight="1" x14ac:dyDescent="0.2">
      <c r="AR863" s="2"/>
    </row>
    <row r="864" spans="44:44" ht="13.5" customHeight="1" x14ac:dyDescent="0.2">
      <c r="AR864" s="2"/>
    </row>
    <row r="865" spans="44:44" ht="13.5" customHeight="1" x14ac:dyDescent="0.2">
      <c r="AR865" s="2"/>
    </row>
    <row r="866" spans="44:44" ht="13.5" customHeight="1" x14ac:dyDescent="0.2">
      <c r="AR866" s="2"/>
    </row>
    <row r="867" spans="44:44" ht="13.5" customHeight="1" x14ac:dyDescent="0.2">
      <c r="AR867" s="2"/>
    </row>
    <row r="868" spans="44:44" ht="13.5" customHeight="1" x14ac:dyDescent="0.2">
      <c r="AR868" s="2"/>
    </row>
    <row r="869" spans="44:44" ht="13.5" customHeight="1" x14ac:dyDescent="0.2">
      <c r="AR869" s="2"/>
    </row>
    <row r="870" spans="44:44" ht="13.5" customHeight="1" x14ac:dyDescent="0.2">
      <c r="AR870" s="2"/>
    </row>
    <row r="871" spans="44:44" ht="13.5" customHeight="1" x14ac:dyDescent="0.2">
      <c r="AR871" s="2"/>
    </row>
    <row r="872" spans="44:44" ht="13.5" customHeight="1" x14ac:dyDescent="0.2">
      <c r="AR872" s="2"/>
    </row>
    <row r="873" spans="44:44" ht="13.5" customHeight="1" x14ac:dyDescent="0.2">
      <c r="AR873" s="2"/>
    </row>
    <row r="874" spans="44:44" ht="13.5" customHeight="1" x14ac:dyDescent="0.2">
      <c r="AR874" s="2"/>
    </row>
    <row r="875" spans="44:44" ht="13.5" customHeight="1" x14ac:dyDescent="0.2">
      <c r="AR875" s="2"/>
    </row>
    <row r="876" spans="44:44" ht="13.5" customHeight="1" x14ac:dyDescent="0.2">
      <c r="AR876" s="2"/>
    </row>
    <row r="877" spans="44:44" ht="13.5" customHeight="1" x14ac:dyDescent="0.2">
      <c r="AR877" s="2"/>
    </row>
    <row r="878" spans="44:44" ht="13.5" customHeight="1" x14ac:dyDescent="0.2">
      <c r="AR878" s="2"/>
    </row>
    <row r="879" spans="44:44" ht="13.5" customHeight="1" x14ac:dyDescent="0.2">
      <c r="AR879" s="2"/>
    </row>
    <row r="880" spans="44:44" ht="13.5" customHeight="1" x14ac:dyDescent="0.2">
      <c r="AR880" s="2"/>
    </row>
    <row r="881" spans="44:44" ht="13.5" customHeight="1" x14ac:dyDescent="0.2">
      <c r="AR881" s="2"/>
    </row>
    <row r="882" spans="44:44" ht="13.5" customHeight="1" x14ac:dyDescent="0.2">
      <c r="AR882" s="2"/>
    </row>
    <row r="883" spans="44:44" ht="13.5" customHeight="1" x14ac:dyDescent="0.2">
      <c r="AR883" s="2"/>
    </row>
    <row r="884" spans="44:44" ht="13.5" customHeight="1" x14ac:dyDescent="0.2">
      <c r="AR884" s="2"/>
    </row>
    <row r="885" spans="44:44" ht="13.5" customHeight="1" x14ac:dyDescent="0.2">
      <c r="AR885" s="2"/>
    </row>
    <row r="886" spans="44:44" ht="13.5" customHeight="1" x14ac:dyDescent="0.2">
      <c r="AR886" s="2"/>
    </row>
    <row r="887" spans="44:44" ht="13.5" customHeight="1" x14ac:dyDescent="0.2">
      <c r="AR887" s="2"/>
    </row>
    <row r="888" spans="44:44" ht="13.5" customHeight="1" x14ac:dyDescent="0.2">
      <c r="AR888" s="2"/>
    </row>
    <row r="889" spans="44:44" ht="13.5" customHeight="1" x14ac:dyDescent="0.2">
      <c r="AR889" s="2"/>
    </row>
    <row r="890" spans="44:44" ht="13.5" customHeight="1" x14ac:dyDescent="0.2">
      <c r="AR890" s="2"/>
    </row>
    <row r="891" spans="44:44" ht="13.5" customHeight="1" x14ac:dyDescent="0.2">
      <c r="AR891" s="2"/>
    </row>
    <row r="892" spans="44:44" ht="13.5" customHeight="1" x14ac:dyDescent="0.2">
      <c r="AR892" s="2"/>
    </row>
    <row r="893" spans="44:44" ht="13.5" customHeight="1" x14ac:dyDescent="0.2">
      <c r="AR893" s="2"/>
    </row>
    <row r="894" spans="44:44" ht="13.5" customHeight="1" x14ac:dyDescent="0.2">
      <c r="AR894" s="2"/>
    </row>
    <row r="895" spans="44:44" ht="13.5" customHeight="1" x14ac:dyDescent="0.2">
      <c r="AR895" s="2"/>
    </row>
    <row r="896" spans="44:44" ht="13.5" customHeight="1" x14ac:dyDescent="0.2">
      <c r="AR896" s="2"/>
    </row>
    <row r="897" spans="44:44" ht="13.5" customHeight="1" x14ac:dyDescent="0.2">
      <c r="AR897" s="2"/>
    </row>
    <row r="898" spans="44:44" ht="13.5" customHeight="1" x14ac:dyDescent="0.2">
      <c r="AR898" s="2"/>
    </row>
    <row r="899" spans="44:44" ht="13.5" customHeight="1" x14ac:dyDescent="0.2">
      <c r="AR899" s="2"/>
    </row>
    <row r="900" spans="44:44" ht="13.5" customHeight="1" x14ac:dyDescent="0.2">
      <c r="AR900" s="2"/>
    </row>
    <row r="901" spans="44:44" ht="13.5" customHeight="1" x14ac:dyDescent="0.2">
      <c r="AR901" s="2"/>
    </row>
    <row r="902" spans="44:44" ht="13.5" customHeight="1" x14ac:dyDescent="0.2">
      <c r="AR902" s="2"/>
    </row>
    <row r="903" spans="44:44" ht="13.5" customHeight="1" x14ac:dyDescent="0.2">
      <c r="AR903" s="2"/>
    </row>
    <row r="904" spans="44:44" ht="13.5" customHeight="1" x14ac:dyDescent="0.2">
      <c r="AR904" s="2"/>
    </row>
    <row r="905" spans="44:44" ht="13.5" customHeight="1" x14ac:dyDescent="0.2">
      <c r="AR905" s="2"/>
    </row>
    <row r="906" spans="44:44" ht="13.5" customHeight="1" x14ac:dyDescent="0.2">
      <c r="AR906" s="2"/>
    </row>
    <row r="907" spans="44:44" ht="13.5" customHeight="1" x14ac:dyDescent="0.2">
      <c r="AR907" s="2"/>
    </row>
    <row r="908" spans="44:44" ht="13.5" customHeight="1" x14ac:dyDescent="0.2">
      <c r="AR908" s="2"/>
    </row>
    <row r="909" spans="44:44" ht="13.5" customHeight="1" x14ac:dyDescent="0.2">
      <c r="AR909" s="2"/>
    </row>
    <row r="910" spans="44:44" ht="13.5" customHeight="1" x14ac:dyDescent="0.2">
      <c r="AR910" s="2"/>
    </row>
    <row r="911" spans="44:44" ht="13.5" customHeight="1" x14ac:dyDescent="0.2">
      <c r="AR911" s="2"/>
    </row>
    <row r="912" spans="44:44" ht="13.5" customHeight="1" x14ac:dyDescent="0.2">
      <c r="AR912" s="2"/>
    </row>
    <row r="913" spans="44:44" ht="13.5" customHeight="1" x14ac:dyDescent="0.2">
      <c r="AR913" s="2"/>
    </row>
    <row r="914" spans="44:44" ht="13.5" customHeight="1" x14ac:dyDescent="0.2">
      <c r="AR914" s="2"/>
    </row>
    <row r="915" spans="44:44" ht="13.5" customHeight="1" x14ac:dyDescent="0.2">
      <c r="AR915" s="2"/>
    </row>
    <row r="916" spans="44:44" ht="13.5" customHeight="1" x14ac:dyDescent="0.2">
      <c r="AR916" s="2"/>
    </row>
    <row r="917" spans="44:44" ht="13.5" customHeight="1" x14ac:dyDescent="0.2">
      <c r="AR917" s="2"/>
    </row>
    <row r="918" spans="44:44" ht="13.5" customHeight="1" x14ac:dyDescent="0.2">
      <c r="AR918" s="2"/>
    </row>
    <row r="919" spans="44:44" ht="13.5" customHeight="1" x14ac:dyDescent="0.2">
      <c r="AR919" s="2"/>
    </row>
    <row r="920" spans="44:44" ht="13.5" customHeight="1" x14ac:dyDescent="0.2">
      <c r="AR920" s="2"/>
    </row>
    <row r="921" spans="44:44" ht="13.5" customHeight="1" x14ac:dyDescent="0.2">
      <c r="AR921" s="2"/>
    </row>
    <row r="922" spans="44:44" ht="13.5" customHeight="1" x14ac:dyDescent="0.2">
      <c r="AR922" s="2"/>
    </row>
    <row r="923" spans="44:44" ht="13.5" customHeight="1" x14ac:dyDescent="0.2">
      <c r="AR923" s="2"/>
    </row>
    <row r="924" spans="44:44" ht="13.5" customHeight="1" x14ac:dyDescent="0.2">
      <c r="AR924" s="2"/>
    </row>
    <row r="925" spans="44:44" ht="13.5" customHeight="1" x14ac:dyDescent="0.2">
      <c r="AR925" s="2"/>
    </row>
    <row r="926" spans="44:44" ht="13.5" customHeight="1" x14ac:dyDescent="0.2">
      <c r="AR926" s="2"/>
    </row>
    <row r="927" spans="44:44" ht="13.5" customHeight="1" x14ac:dyDescent="0.2">
      <c r="AR927" s="2"/>
    </row>
    <row r="928" spans="44:44" ht="13.5" customHeight="1" x14ac:dyDescent="0.2">
      <c r="AR928" s="2"/>
    </row>
    <row r="929" spans="44:44" ht="13.5" customHeight="1" x14ac:dyDescent="0.2">
      <c r="AR929" s="2"/>
    </row>
    <row r="930" spans="44:44" ht="13.5" customHeight="1" x14ac:dyDescent="0.2">
      <c r="AR930" s="2"/>
    </row>
    <row r="931" spans="44:44" ht="13.5" customHeight="1" x14ac:dyDescent="0.2">
      <c r="AR931" s="2"/>
    </row>
    <row r="932" spans="44:44" ht="13.5" customHeight="1" x14ac:dyDescent="0.2">
      <c r="AR932" s="2"/>
    </row>
    <row r="933" spans="44:44" ht="13.5" customHeight="1" x14ac:dyDescent="0.2">
      <c r="AR933" s="2"/>
    </row>
    <row r="934" spans="44:44" ht="13.5" customHeight="1" x14ac:dyDescent="0.2">
      <c r="AR934" s="2"/>
    </row>
    <row r="935" spans="44:44" ht="13.5" customHeight="1" x14ac:dyDescent="0.2">
      <c r="AR935" s="2"/>
    </row>
    <row r="936" spans="44:44" ht="13.5" customHeight="1" x14ac:dyDescent="0.2">
      <c r="AR936" s="2"/>
    </row>
    <row r="937" spans="44:44" ht="13.5" customHeight="1" x14ac:dyDescent="0.2">
      <c r="AR937" s="2"/>
    </row>
    <row r="938" spans="44:44" ht="13.5" customHeight="1" x14ac:dyDescent="0.2">
      <c r="AR938" s="2"/>
    </row>
    <row r="939" spans="44:44" ht="13.5" customHeight="1" x14ac:dyDescent="0.2">
      <c r="AR939" s="2"/>
    </row>
    <row r="940" spans="44:44" ht="13.5" customHeight="1" x14ac:dyDescent="0.2">
      <c r="AR940" s="2"/>
    </row>
    <row r="941" spans="44:44" ht="13.5" customHeight="1" x14ac:dyDescent="0.2">
      <c r="AR941" s="2"/>
    </row>
    <row r="942" spans="44:44" ht="13.5" customHeight="1" x14ac:dyDescent="0.2">
      <c r="AR942" s="2"/>
    </row>
    <row r="943" spans="44:44" ht="13.5" customHeight="1" x14ac:dyDescent="0.2">
      <c r="AR943" s="2"/>
    </row>
    <row r="944" spans="44:44" ht="13.5" customHeight="1" x14ac:dyDescent="0.2">
      <c r="AR944" s="2"/>
    </row>
    <row r="945" spans="44:44" ht="13.5" customHeight="1" x14ac:dyDescent="0.2">
      <c r="AR945" s="2"/>
    </row>
    <row r="946" spans="44:44" ht="13.5" customHeight="1" x14ac:dyDescent="0.2">
      <c r="AR946" s="2"/>
    </row>
    <row r="947" spans="44:44" ht="13.5" customHeight="1" x14ac:dyDescent="0.2">
      <c r="AR947" s="2"/>
    </row>
    <row r="948" spans="44:44" ht="13.5" customHeight="1" x14ac:dyDescent="0.2">
      <c r="AR948" s="2"/>
    </row>
    <row r="949" spans="44:44" ht="13.5" customHeight="1" x14ac:dyDescent="0.2">
      <c r="AR949" s="2"/>
    </row>
    <row r="950" spans="44:44" ht="13.5" customHeight="1" x14ac:dyDescent="0.2">
      <c r="AR950" s="2"/>
    </row>
    <row r="951" spans="44:44" ht="13.5" customHeight="1" x14ac:dyDescent="0.2">
      <c r="AR951" s="2"/>
    </row>
    <row r="952" spans="44:44" ht="13.5" customHeight="1" x14ac:dyDescent="0.2">
      <c r="AR952" s="2"/>
    </row>
    <row r="953" spans="44:44" ht="13.5" customHeight="1" x14ac:dyDescent="0.2">
      <c r="AR953" s="2"/>
    </row>
    <row r="954" spans="44:44" ht="13.5" customHeight="1" x14ac:dyDescent="0.2">
      <c r="AR954" s="2"/>
    </row>
    <row r="955" spans="44:44" ht="13.5" customHeight="1" x14ac:dyDescent="0.2">
      <c r="AR955" s="2"/>
    </row>
    <row r="956" spans="44:44" ht="13.5" customHeight="1" x14ac:dyDescent="0.2">
      <c r="AR956" s="2"/>
    </row>
    <row r="957" spans="44:44" ht="13.5" customHeight="1" x14ac:dyDescent="0.2">
      <c r="AR957" s="2"/>
    </row>
    <row r="958" spans="44:44" ht="13.5" customHeight="1" x14ac:dyDescent="0.2">
      <c r="AR958" s="2"/>
    </row>
    <row r="959" spans="44:44" ht="13.5" customHeight="1" x14ac:dyDescent="0.2">
      <c r="AR959" s="2"/>
    </row>
    <row r="960" spans="44:44" ht="13.5" customHeight="1" x14ac:dyDescent="0.2">
      <c r="AR960" s="2"/>
    </row>
    <row r="961" spans="44:44" ht="13.5" customHeight="1" x14ac:dyDescent="0.2">
      <c r="AR961" s="2"/>
    </row>
    <row r="962" spans="44:44" ht="13.5" customHeight="1" x14ac:dyDescent="0.2">
      <c r="AR962" s="2"/>
    </row>
    <row r="963" spans="44:44" ht="13.5" customHeight="1" x14ac:dyDescent="0.2">
      <c r="AR963" s="2"/>
    </row>
    <row r="964" spans="44:44" ht="13.5" customHeight="1" x14ac:dyDescent="0.2">
      <c r="AR964" s="2"/>
    </row>
    <row r="965" spans="44:44" ht="13.5" customHeight="1" x14ac:dyDescent="0.2">
      <c r="AR965" s="2"/>
    </row>
    <row r="966" spans="44:44" ht="13.5" customHeight="1" x14ac:dyDescent="0.2">
      <c r="AR966" s="2"/>
    </row>
    <row r="967" spans="44:44" ht="13.5" customHeight="1" x14ac:dyDescent="0.2">
      <c r="AR967" s="2"/>
    </row>
    <row r="968" spans="44:44" ht="13.5" customHeight="1" x14ac:dyDescent="0.2">
      <c r="AR968" s="2"/>
    </row>
    <row r="969" spans="44:44" ht="13.5" customHeight="1" x14ac:dyDescent="0.2">
      <c r="AR969" s="2"/>
    </row>
    <row r="970" spans="44:44" ht="13.5" customHeight="1" x14ac:dyDescent="0.2">
      <c r="AR970" s="2"/>
    </row>
    <row r="971" spans="44:44" ht="13.5" customHeight="1" x14ac:dyDescent="0.2">
      <c r="AR971" s="2"/>
    </row>
    <row r="972" spans="44:44" ht="13.5" customHeight="1" x14ac:dyDescent="0.2">
      <c r="AR972" s="2"/>
    </row>
    <row r="973" spans="44:44" ht="13.5" customHeight="1" x14ac:dyDescent="0.2">
      <c r="AR973" s="2"/>
    </row>
    <row r="974" spans="44:44" ht="13.5" customHeight="1" x14ac:dyDescent="0.2">
      <c r="AR974" s="2"/>
    </row>
    <row r="975" spans="44:44" ht="13.5" customHeight="1" x14ac:dyDescent="0.2">
      <c r="AR975" s="2"/>
    </row>
    <row r="976" spans="44:44" ht="13.5" customHeight="1" x14ac:dyDescent="0.2">
      <c r="AR976" s="2"/>
    </row>
    <row r="977" spans="44:44" ht="13.5" customHeight="1" x14ac:dyDescent="0.2">
      <c r="AR977" s="2"/>
    </row>
    <row r="978" spans="44:44" ht="13.5" customHeight="1" x14ac:dyDescent="0.2">
      <c r="AR978" s="2"/>
    </row>
    <row r="979" spans="44:44" ht="13.5" customHeight="1" x14ac:dyDescent="0.2">
      <c r="AR979" s="2"/>
    </row>
    <row r="980" spans="44:44" ht="13.5" customHeight="1" x14ac:dyDescent="0.2">
      <c r="AR980" s="2"/>
    </row>
    <row r="981" spans="44:44" ht="13.5" customHeight="1" x14ac:dyDescent="0.2">
      <c r="AR981" s="2"/>
    </row>
    <row r="982" spans="44:44" ht="13.5" customHeight="1" x14ac:dyDescent="0.2">
      <c r="AR982" s="2"/>
    </row>
    <row r="983" spans="44:44" ht="13.5" customHeight="1" x14ac:dyDescent="0.2">
      <c r="AR983" s="2"/>
    </row>
    <row r="984" spans="44:44" ht="13.5" customHeight="1" x14ac:dyDescent="0.2">
      <c r="AR984" s="2"/>
    </row>
    <row r="985" spans="44:44" ht="13.5" customHeight="1" x14ac:dyDescent="0.2">
      <c r="AR985" s="2"/>
    </row>
    <row r="986" spans="44:44" ht="13.5" customHeight="1" x14ac:dyDescent="0.2">
      <c r="AR986" s="2"/>
    </row>
    <row r="987" spans="44:44" ht="13.5" customHeight="1" x14ac:dyDescent="0.2">
      <c r="AR987" s="2"/>
    </row>
    <row r="988" spans="44:44" ht="13.5" customHeight="1" x14ac:dyDescent="0.2">
      <c r="AR988" s="2"/>
    </row>
    <row r="989" spans="44:44" ht="13.5" customHeight="1" x14ac:dyDescent="0.2">
      <c r="AR989" s="2"/>
    </row>
    <row r="990" spans="44:44" ht="13.5" customHeight="1" x14ac:dyDescent="0.2">
      <c r="AR990" s="2"/>
    </row>
    <row r="991" spans="44:44" ht="13.5" customHeight="1" x14ac:dyDescent="0.2">
      <c r="AR991" s="2"/>
    </row>
    <row r="992" spans="44:44" ht="13.5" customHeight="1" x14ac:dyDescent="0.2">
      <c r="AR992" s="2"/>
    </row>
    <row r="993" spans="44:44" ht="13.5" customHeight="1" x14ac:dyDescent="0.2">
      <c r="AR993" s="2"/>
    </row>
    <row r="994" spans="44:44" ht="13.5" customHeight="1" x14ac:dyDescent="0.2">
      <c r="AR994" s="2"/>
    </row>
    <row r="995" spans="44:44" ht="13.5" customHeight="1" x14ac:dyDescent="0.2">
      <c r="AR995" s="2"/>
    </row>
    <row r="996" spans="44:44" ht="13.5" customHeight="1" x14ac:dyDescent="0.2">
      <c r="AR996" s="2"/>
    </row>
    <row r="997" spans="44:44" ht="13.5" customHeight="1" x14ac:dyDescent="0.2">
      <c r="AR997" s="2"/>
    </row>
    <row r="998" spans="44:44" ht="13.5" customHeight="1" x14ac:dyDescent="0.2">
      <c r="AR998" s="2"/>
    </row>
    <row r="999" spans="44:44" ht="13.5" customHeight="1" x14ac:dyDescent="0.2">
      <c r="AR999" s="2"/>
    </row>
    <row r="1000" spans="44:44" ht="13.5" customHeight="1" x14ac:dyDescent="0.2">
      <c r="AR1000" s="2"/>
    </row>
  </sheetData>
  <mergeCells count="9">
    <mergeCell ref="Z1:AK1"/>
    <mergeCell ref="AL1:AR1"/>
    <mergeCell ref="A47:D47"/>
    <mergeCell ref="A48:D48"/>
    <mergeCell ref="A84:D84"/>
    <mergeCell ref="H129:J137"/>
    <mergeCell ref="A1:A2"/>
    <mergeCell ref="B1:P1"/>
    <mergeCell ref="R1:Y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Q1000"/>
  <sheetViews>
    <sheetView showGridLines="0" workbookViewId="0"/>
  </sheetViews>
  <sheetFormatPr defaultColWidth="12.625" defaultRowHeight="15" customHeight="1" x14ac:dyDescent="0.2"/>
  <cols>
    <col min="1" max="15" width="10.625" customWidth="1"/>
    <col min="16" max="16" width="25.25" customWidth="1"/>
    <col min="17" max="30" width="10.625" customWidth="1"/>
  </cols>
  <sheetData>
    <row r="1" spans="16:17" ht="13.5" customHeight="1" x14ac:dyDescent="0.2"/>
    <row r="2" spans="16:17" ht="13.5" customHeight="1" x14ac:dyDescent="0.2">
      <c r="P2" s="73" t="s">
        <v>295</v>
      </c>
      <c r="Q2" s="73" t="s">
        <v>297</v>
      </c>
    </row>
    <row r="3" spans="16:17" ht="13.5" customHeight="1" x14ac:dyDescent="0.2">
      <c r="P3" s="74" t="s">
        <v>252</v>
      </c>
      <c r="Q3" s="74">
        <v>1.6967376076730247</v>
      </c>
    </row>
    <row r="4" spans="16:17" ht="13.5" customHeight="1" x14ac:dyDescent="0.2">
      <c r="P4" s="74" t="s">
        <v>258</v>
      </c>
      <c r="Q4" s="74">
        <v>1.6926080805996533</v>
      </c>
    </row>
    <row r="5" spans="16:17" ht="13.5" customHeight="1" x14ac:dyDescent="0.2">
      <c r="P5" s="74" t="s">
        <v>272</v>
      </c>
      <c r="Q5" s="74">
        <v>1.5672095998800661</v>
      </c>
    </row>
    <row r="6" spans="16:17" ht="13.5" customHeight="1" x14ac:dyDescent="0.2">
      <c r="P6" s="74" t="s">
        <v>255</v>
      </c>
      <c r="Q6" s="74">
        <v>1.542794464776134</v>
      </c>
    </row>
    <row r="7" spans="16:17" ht="13.5" customHeight="1" x14ac:dyDescent="0.2">
      <c r="P7" s="74" t="s">
        <v>253</v>
      </c>
      <c r="Q7" s="74">
        <v>1.3833484431783178</v>
      </c>
    </row>
    <row r="8" spans="16:17" ht="13.5" customHeight="1" x14ac:dyDescent="0.2">
      <c r="P8" s="74" t="s">
        <v>259</v>
      </c>
      <c r="Q8" s="74">
        <v>1.382293283350619</v>
      </c>
    </row>
    <row r="9" spans="16:17" ht="13.5" customHeight="1" x14ac:dyDescent="0.2">
      <c r="P9" s="74" t="s">
        <v>251</v>
      </c>
      <c r="Q9" s="74">
        <v>1.3074104772600323</v>
      </c>
    </row>
    <row r="10" spans="16:17" ht="13.5" customHeight="1" x14ac:dyDescent="0.2">
      <c r="P10" s="74" t="s">
        <v>266</v>
      </c>
      <c r="Q10" s="74">
        <v>1.2748555824656167</v>
      </c>
    </row>
    <row r="11" spans="16:17" ht="13.5" customHeight="1" x14ac:dyDescent="0.2">
      <c r="P11" s="74" t="s">
        <v>271</v>
      </c>
      <c r="Q11" s="74">
        <v>1.2496085695075354</v>
      </c>
    </row>
    <row r="12" spans="16:17" ht="13.5" customHeight="1" x14ac:dyDescent="0.2">
      <c r="P12" s="74" t="s">
        <v>257</v>
      </c>
      <c r="Q12" s="74">
        <v>1.213155396860893</v>
      </c>
    </row>
    <row r="13" spans="16:17" ht="13.5" customHeight="1" x14ac:dyDescent="0.2">
      <c r="P13" s="74" t="s">
        <v>269</v>
      </c>
      <c r="Q13" s="74">
        <v>1.126258645065112</v>
      </c>
    </row>
    <row r="14" spans="16:17" ht="13.5" customHeight="1" x14ac:dyDescent="0.2">
      <c r="P14" s="74" t="s">
        <v>250</v>
      </c>
      <c r="Q14" s="74">
        <v>1.111222027189936</v>
      </c>
    </row>
    <row r="15" spans="16:17" ht="13.5" customHeight="1" x14ac:dyDescent="0.2">
      <c r="P15" s="74" t="s">
        <v>275</v>
      </c>
      <c r="Q15" s="74">
        <v>1.0965787622407794</v>
      </c>
    </row>
    <row r="16" spans="16:17" ht="13.5" customHeight="1" x14ac:dyDescent="0.2">
      <c r="P16" s="74" t="s">
        <v>267</v>
      </c>
      <c r="Q16" s="74">
        <v>1.0890569046614922</v>
      </c>
    </row>
    <row r="17" spans="16:17" ht="13.5" customHeight="1" x14ac:dyDescent="0.2">
      <c r="P17" s="74" t="s">
        <v>268</v>
      </c>
      <c r="Q17" s="74">
        <v>1.0875779970080639</v>
      </c>
    </row>
    <row r="18" spans="16:17" ht="13.5" customHeight="1" x14ac:dyDescent="0.2">
      <c r="P18" s="74" t="s">
        <v>270</v>
      </c>
      <c r="Q18" s="74">
        <v>1.0846135475308165</v>
      </c>
    </row>
    <row r="19" spans="16:17" ht="13.5" customHeight="1" x14ac:dyDescent="0.2">
      <c r="P19" s="74" t="s">
        <v>262</v>
      </c>
      <c r="Q19" s="74">
        <v>1.0593025612445937</v>
      </c>
    </row>
    <row r="20" spans="16:17" ht="13.5" customHeight="1" x14ac:dyDescent="0.2">
      <c r="P20" s="74" t="s">
        <v>254</v>
      </c>
      <c r="Q20" s="74">
        <v>1.0436766651362412</v>
      </c>
    </row>
    <row r="21" spans="16:17" ht="13.5" customHeight="1" x14ac:dyDescent="0.2">
      <c r="P21" s="74" t="s">
        <v>260</v>
      </c>
      <c r="Q21" s="74">
        <v>1.0243254162771329</v>
      </c>
    </row>
    <row r="22" spans="16:17" ht="13.5" customHeight="1" x14ac:dyDescent="0.2">
      <c r="P22" s="74" t="s">
        <v>276</v>
      </c>
      <c r="Q22" s="74">
        <v>1.0210139305464996</v>
      </c>
    </row>
    <row r="23" spans="16:17" ht="13.5" customHeight="1" x14ac:dyDescent="0.2">
      <c r="P23" s="74" t="s">
        <v>256</v>
      </c>
      <c r="Q23" s="74">
        <v>0.981313637491948</v>
      </c>
    </row>
    <row r="24" spans="16:17" ht="13.5" customHeight="1" x14ac:dyDescent="0.2">
      <c r="P24" s="74" t="s">
        <v>264</v>
      </c>
      <c r="Q24" s="74">
        <v>0.93892597027127711</v>
      </c>
    </row>
    <row r="25" spans="16:17" ht="13.5" customHeight="1" x14ac:dyDescent="0.2">
      <c r="P25" s="74" t="s">
        <v>277</v>
      </c>
      <c r="Q25" s="74">
        <v>0.93653202613692677</v>
      </c>
    </row>
    <row r="26" spans="16:17" ht="13.5" customHeight="1" x14ac:dyDescent="0.2">
      <c r="P26" s="74" t="s">
        <v>261</v>
      </c>
      <c r="Q26" s="74">
        <v>0.93257342034480706</v>
      </c>
    </row>
    <row r="27" spans="16:17" ht="13.5" customHeight="1" x14ac:dyDescent="0.2">
      <c r="P27" s="74" t="s">
        <v>279</v>
      </c>
      <c r="Q27" s="74">
        <v>0.92192778796969377</v>
      </c>
    </row>
    <row r="28" spans="16:17" ht="13.5" customHeight="1" x14ac:dyDescent="0.2">
      <c r="P28" s="74" t="s">
        <v>280</v>
      </c>
      <c r="Q28" s="74">
        <v>0.92086035693115353</v>
      </c>
    </row>
    <row r="29" spans="16:17" ht="13.5" customHeight="1" x14ac:dyDescent="0.2">
      <c r="P29" s="74" t="s">
        <v>263</v>
      </c>
      <c r="Q29" s="74">
        <v>0.91109913390907149</v>
      </c>
    </row>
    <row r="30" spans="16:17" ht="13.5" customHeight="1" x14ac:dyDescent="0.2">
      <c r="P30" s="74" t="s">
        <v>273</v>
      </c>
      <c r="Q30" s="74">
        <v>0.90458201867862909</v>
      </c>
    </row>
    <row r="31" spans="16:17" ht="13.5" customHeight="1" x14ac:dyDescent="0.2">
      <c r="P31" s="74" t="s">
        <v>278</v>
      </c>
      <c r="Q31" s="74">
        <v>0.75934749422426917</v>
      </c>
    </row>
    <row r="32" spans="16:17" ht="13.5" customHeight="1" x14ac:dyDescent="0.2">
      <c r="P32" s="74" t="s">
        <v>274</v>
      </c>
      <c r="Q32" s="74">
        <v>0.73901079763747157</v>
      </c>
    </row>
    <row r="33" spans="3:17" ht="13.5" customHeight="1" x14ac:dyDescent="0.2">
      <c r="P33" s="74" t="s">
        <v>265</v>
      </c>
      <c r="Q33" s="74">
        <v>0.72702753087020566</v>
      </c>
    </row>
    <row r="34" spans="3:17" ht="13.5" customHeight="1" x14ac:dyDescent="0.2">
      <c r="P34" s="74" t="s">
        <v>281</v>
      </c>
      <c r="Q34" s="74">
        <v>0.72280324382797678</v>
      </c>
    </row>
    <row r="35" spans="3:17" ht="13.5" customHeight="1" x14ac:dyDescent="0.2"/>
    <row r="36" spans="3:17" ht="13.5" customHeight="1" x14ac:dyDescent="0.2"/>
    <row r="37" spans="3:17" ht="13.5" customHeight="1" x14ac:dyDescent="0.2"/>
    <row r="38" spans="3:17" ht="13.5" customHeight="1" x14ac:dyDescent="0.2"/>
    <row r="39" spans="3:17" ht="13.5" customHeight="1" x14ac:dyDescent="0.2">
      <c r="C39" s="6" t="s">
        <v>298</v>
      </c>
    </row>
    <row r="40" spans="3:17" ht="13.5" customHeight="1" x14ac:dyDescent="0.2"/>
    <row r="41" spans="3:17" ht="13.5" customHeight="1" x14ac:dyDescent="0.2"/>
    <row r="42" spans="3:17" ht="13.5" customHeight="1" x14ac:dyDescent="0.2"/>
    <row r="43" spans="3:17" ht="13.5" customHeight="1" x14ac:dyDescent="0.2"/>
    <row r="44" spans="3:17" ht="13.5" customHeight="1" x14ac:dyDescent="0.2"/>
    <row r="45" spans="3:17" ht="13.5" customHeight="1" x14ac:dyDescent="0.2"/>
    <row r="46" spans="3:17" ht="13.5" customHeight="1" x14ac:dyDescent="0.2"/>
    <row r="47" spans="3:17" ht="13.5" customHeight="1" x14ac:dyDescent="0.2"/>
    <row r="48" spans="3:17"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00"/>
  <sheetViews>
    <sheetView showGridLines="0" workbookViewId="0"/>
  </sheetViews>
  <sheetFormatPr defaultColWidth="12.625" defaultRowHeight="15" customHeight="1" x14ac:dyDescent="0.2"/>
  <cols>
    <col min="1" max="1" width="35.75" customWidth="1"/>
    <col min="2" max="2" width="63.25" customWidth="1"/>
    <col min="3" max="26" width="10.625" customWidth="1"/>
  </cols>
  <sheetData>
    <row r="1" spans="1:2" ht="13.5" customHeight="1" x14ac:dyDescent="0.25">
      <c r="A1" s="75" t="s">
        <v>299</v>
      </c>
      <c r="B1" s="2" t="s">
        <v>300</v>
      </c>
    </row>
    <row r="2" spans="1:2" ht="13.5" customHeight="1" x14ac:dyDescent="0.25">
      <c r="A2" s="75" t="s">
        <v>301</v>
      </c>
      <c r="B2" s="2" t="s">
        <v>248</v>
      </c>
    </row>
    <row r="3" spans="1:2" ht="13.5" customHeight="1" x14ac:dyDescent="0.25">
      <c r="A3" s="75" t="s">
        <v>302</v>
      </c>
      <c r="B3" s="2" t="s">
        <v>303</v>
      </c>
    </row>
    <row r="4" spans="1:2" ht="13.5" customHeight="1" x14ac:dyDescent="0.25">
      <c r="A4" s="75" t="s">
        <v>304</v>
      </c>
      <c r="B4" s="76" t="s">
        <v>305</v>
      </c>
    </row>
    <row r="5" spans="1:2" ht="13.5" customHeight="1" x14ac:dyDescent="0.25">
      <c r="A5" s="75" t="s">
        <v>306</v>
      </c>
      <c r="B5" s="2" t="s">
        <v>307</v>
      </c>
    </row>
    <row r="6" spans="1:2" ht="13.5" customHeight="1" x14ac:dyDescent="0.25">
      <c r="A6" s="75" t="s">
        <v>308</v>
      </c>
      <c r="B6" s="2" t="s">
        <v>309</v>
      </c>
    </row>
    <row r="7" spans="1:2" ht="13.5" customHeight="1" x14ac:dyDescent="0.25">
      <c r="A7" s="75" t="s">
        <v>310</v>
      </c>
      <c r="B7" s="2" t="s">
        <v>311</v>
      </c>
    </row>
    <row r="8" spans="1:2" ht="13.5" customHeight="1" x14ac:dyDescent="0.25">
      <c r="A8" s="75" t="s">
        <v>312</v>
      </c>
      <c r="B8" s="3">
        <v>2015</v>
      </c>
    </row>
    <row r="9" spans="1:2" ht="13.5" customHeight="1" x14ac:dyDescent="0.25">
      <c r="A9" s="75" t="s">
        <v>313</v>
      </c>
      <c r="B9" s="2" t="s">
        <v>314</v>
      </c>
    </row>
    <row r="10" spans="1:2" ht="13.5" customHeight="1" x14ac:dyDescent="0.2"/>
    <row r="11" spans="1:2" ht="13.5" customHeight="1" x14ac:dyDescent="0.2"/>
    <row r="12" spans="1:2" ht="13.5" customHeight="1" x14ac:dyDescent="0.2"/>
    <row r="13" spans="1:2" ht="13.5" customHeight="1" x14ac:dyDescent="0.2"/>
    <row r="14" spans="1:2" ht="13.5" customHeight="1" x14ac:dyDescent="0.2"/>
    <row r="15" spans="1:2" ht="13.5" customHeight="1" x14ac:dyDescent="0.2"/>
    <row r="16" spans="1:2"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row r="26" ht="13.5" customHeight="1" x14ac:dyDescent="0.2"/>
    <row r="27" ht="13.5" customHeight="1" x14ac:dyDescent="0.2"/>
    <row r="28" ht="13.5" customHeight="1" x14ac:dyDescent="0.2"/>
    <row r="29" ht="13.5" customHeight="1" x14ac:dyDescent="0.2"/>
    <row r="30" ht="13.5" customHeight="1" x14ac:dyDescent="0.2"/>
    <row r="31" ht="13.5" customHeight="1" x14ac:dyDescent="0.2"/>
    <row r="3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hyperlinks>
    <hyperlink ref="B4" r:id="rId1" location="Tabulados" xr:uid="{00000000-0004-0000-0600-000000000000}"/>
  </hyperlinks>
  <pageMargins left="0.7" right="0.7" top="0.75" bottom="0.75" header="0" footer="0"/>
  <pageSetup orientation="portrait"/>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000"/>
  <sheetViews>
    <sheetView showGridLines="0" workbookViewId="0"/>
  </sheetViews>
  <sheetFormatPr defaultColWidth="12.625" defaultRowHeight="15" customHeight="1" x14ac:dyDescent="0.2"/>
  <cols>
    <col min="1" max="1" width="35.125" customWidth="1"/>
    <col min="2" max="2" width="79.125" customWidth="1"/>
    <col min="3" max="26" width="10.625" customWidth="1"/>
  </cols>
  <sheetData>
    <row r="1" spans="1:2" ht="13.5" customHeight="1" x14ac:dyDescent="0.25">
      <c r="A1" s="75" t="s">
        <v>299</v>
      </c>
      <c r="B1" s="3" t="s">
        <v>315</v>
      </c>
    </row>
    <row r="2" spans="1:2" ht="13.5" customHeight="1" x14ac:dyDescent="0.25">
      <c r="A2" s="75" t="s">
        <v>301</v>
      </c>
      <c r="B2" s="3" t="s">
        <v>249</v>
      </c>
    </row>
    <row r="3" spans="1:2" ht="13.5" customHeight="1" x14ac:dyDescent="0.25">
      <c r="A3" s="75" t="s">
        <v>302</v>
      </c>
      <c r="B3" s="3" t="s">
        <v>303</v>
      </c>
    </row>
    <row r="4" spans="1:2" ht="13.5" customHeight="1" x14ac:dyDescent="0.25">
      <c r="A4" s="75" t="s">
        <v>304</v>
      </c>
      <c r="B4" s="77" t="s">
        <v>316</v>
      </c>
    </row>
    <row r="5" spans="1:2" ht="13.5" customHeight="1" x14ac:dyDescent="0.25">
      <c r="A5" s="75" t="s">
        <v>306</v>
      </c>
      <c r="B5" s="3" t="s">
        <v>317</v>
      </c>
    </row>
    <row r="6" spans="1:2" ht="13.5" customHeight="1" x14ac:dyDescent="0.25">
      <c r="A6" s="75" t="s">
        <v>308</v>
      </c>
      <c r="B6" s="3" t="s">
        <v>318</v>
      </c>
    </row>
    <row r="7" spans="1:2" ht="13.5" customHeight="1" x14ac:dyDescent="0.25">
      <c r="A7" s="75" t="s">
        <v>310</v>
      </c>
      <c r="B7" s="3"/>
    </row>
    <row r="8" spans="1:2" ht="13.5" customHeight="1" x14ac:dyDescent="0.25">
      <c r="A8" s="75" t="s">
        <v>312</v>
      </c>
      <c r="B8" s="3">
        <v>2015</v>
      </c>
    </row>
    <row r="9" spans="1:2" ht="13.5" customHeight="1" x14ac:dyDescent="0.25">
      <c r="A9" s="75" t="s">
        <v>313</v>
      </c>
      <c r="B9" s="3" t="s">
        <v>314</v>
      </c>
    </row>
    <row r="10" spans="1:2" ht="13.5" customHeight="1" x14ac:dyDescent="0.2">
      <c r="A10" s="2"/>
      <c r="B10" s="3"/>
    </row>
    <row r="11" spans="1:2" ht="13.5" customHeight="1" x14ac:dyDescent="0.2">
      <c r="A11" s="2"/>
      <c r="B11" s="3"/>
    </row>
    <row r="12" spans="1:2" ht="13.5" customHeight="1" x14ac:dyDescent="0.2">
      <c r="A12" s="2"/>
      <c r="B12" s="3"/>
    </row>
    <row r="13" spans="1:2" ht="13.5" customHeight="1" x14ac:dyDescent="0.2">
      <c r="A13" s="2"/>
      <c r="B13" s="3"/>
    </row>
    <row r="14" spans="1:2" ht="13.5" customHeight="1" x14ac:dyDescent="0.2">
      <c r="A14" s="2"/>
      <c r="B14" s="3"/>
    </row>
    <row r="15" spans="1:2" ht="13.5" customHeight="1" x14ac:dyDescent="0.2">
      <c r="A15" s="2"/>
      <c r="B15" s="3"/>
    </row>
    <row r="16" spans="1:2" ht="13.5" customHeight="1" x14ac:dyDescent="0.2">
      <c r="A16" s="2"/>
      <c r="B16" s="3"/>
    </row>
    <row r="17" spans="1:2" ht="13.5" customHeight="1" x14ac:dyDescent="0.2">
      <c r="A17" s="2"/>
      <c r="B17" s="3"/>
    </row>
    <row r="18" spans="1:2" ht="13.5" customHeight="1" x14ac:dyDescent="0.2">
      <c r="A18" s="2"/>
      <c r="B18" s="3"/>
    </row>
    <row r="19" spans="1:2" ht="13.5" customHeight="1" x14ac:dyDescent="0.2">
      <c r="A19" s="2"/>
      <c r="B19" s="3"/>
    </row>
    <row r="20" spans="1:2" ht="13.5" customHeight="1" x14ac:dyDescent="0.2">
      <c r="A20" s="2"/>
      <c r="B20" s="3"/>
    </row>
    <row r="21" spans="1:2" ht="13.5" customHeight="1" x14ac:dyDescent="0.2">
      <c r="A21" s="2"/>
      <c r="B21" s="3"/>
    </row>
    <row r="22" spans="1:2" ht="13.5" customHeight="1" x14ac:dyDescent="0.2">
      <c r="A22" s="2"/>
      <c r="B22" s="3"/>
    </row>
    <row r="23" spans="1:2" ht="13.5" customHeight="1" x14ac:dyDescent="0.2">
      <c r="A23" s="2"/>
      <c r="B23" s="3"/>
    </row>
    <row r="24" spans="1:2" ht="13.5" customHeight="1" x14ac:dyDescent="0.2">
      <c r="A24" s="2"/>
      <c r="B24" s="3"/>
    </row>
    <row r="25" spans="1:2" ht="13.5" customHeight="1" x14ac:dyDescent="0.2">
      <c r="A25" s="2"/>
      <c r="B25" s="3"/>
    </row>
    <row r="26" spans="1:2" ht="13.5" customHeight="1" x14ac:dyDescent="0.2">
      <c r="A26" s="2"/>
      <c r="B26" s="3"/>
    </row>
    <row r="27" spans="1:2" ht="13.5" customHeight="1" x14ac:dyDescent="0.2">
      <c r="A27" s="2"/>
      <c r="B27" s="3"/>
    </row>
    <row r="28" spans="1:2" ht="13.5" customHeight="1" x14ac:dyDescent="0.2">
      <c r="A28" s="2"/>
      <c r="B28" s="3"/>
    </row>
    <row r="29" spans="1:2" ht="13.5" customHeight="1" x14ac:dyDescent="0.2">
      <c r="A29" s="2"/>
      <c r="B29" s="3"/>
    </row>
    <row r="30" spans="1:2" ht="13.5" customHeight="1" x14ac:dyDescent="0.2">
      <c r="A30" s="2"/>
      <c r="B30" s="3"/>
    </row>
    <row r="31" spans="1:2" ht="13.5" customHeight="1" x14ac:dyDescent="0.2">
      <c r="A31" s="2"/>
      <c r="B31" s="3"/>
    </row>
    <row r="32" spans="1:2" ht="13.5" customHeight="1" x14ac:dyDescent="0.2">
      <c r="A32" s="2"/>
      <c r="B32" s="3"/>
    </row>
    <row r="33" spans="1:2" ht="13.5" customHeight="1" x14ac:dyDescent="0.2">
      <c r="A33" s="2"/>
      <c r="B33" s="3"/>
    </row>
    <row r="34" spans="1:2" ht="13.5" customHeight="1" x14ac:dyDescent="0.2">
      <c r="A34" s="2"/>
      <c r="B34" s="3"/>
    </row>
    <row r="35" spans="1:2" ht="13.5" customHeight="1" x14ac:dyDescent="0.2">
      <c r="A35" s="2"/>
      <c r="B35" s="3"/>
    </row>
    <row r="36" spans="1:2" ht="13.5" customHeight="1" x14ac:dyDescent="0.2">
      <c r="A36" s="2"/>
      <c r="B36" s="3"/>
    </row>
    <row r="37" spans="1:2" ht="13.5" customHeight="1" x14ac:dyDescent="0.2">
      <c r="A37" s="2"/>
      <c r="B37" s="3"/>
    </row>
    <row r="38" spans="1:2" ht="13.5" customHeight="1" x14ac:dyDescent="0.2">
      <c r="A38" s="2"/>
      <c r="B38" s="3"/>
    </row>
    <row r="39" spans="1:2" ht="13.5" customHeight="1" x14ac:dyDescent="0.2">
      <c r="A39" s="2"/>
      <c r="B39" s="3"/>
    </row>
    <row r="40" spans="1:2" ht="13.5" customHeight="1" x14ac:dyDescent="0.2">
      <c r="A40" s="2"/>
      <c r="B40" s="3"/>
    </row>
    <row r="41" spans="1:2" ht="13.5" customHeight="1" x14ac:dyDescent="0.2">
      <c r="A41" s="2"/>
      <c r="B41" s="3"/>
    </row>
    <row r="42" spans="1:2" ht="13.5" customHeight="1" x14ac:dyDescent="0.2">
      <c r="A42" s="2"/>
      <c r="B42" s="3"/>
    </row>
    <row r="43" spans="1:2" ht="13.5" customHeight="1" x14ac:dyDescent="0.2">
      <c r="A43" s="2"/>
      <c r="B43" s="3"/>
    </row>
    <row r="44" spans="1:2" ht="13.5" customHeight="1" x14ac:dyDescent="0.2">
      <c r="A44" s="2"/>
      <c r="B44" s="3"/>
    </row>
    <row r="45" spans="1:2" ht="13.5" customHeight="1" x14ac:dyDescent="0.2">
      <c r="A45" s="2"/>
      <c r="B45" s="3"/>
    </row>
    <row r="46" spans="1:2" ht="13.5" customHeight="1" x14ac:dyDescent="0.2">
      <c r="A46" s="2"/>
      <c r="B46" s="3"/>
    </row>
    <row r="47" spans="1:2" ht="13.5" customHeight="1" x14ac:dyDescent="0.2">
      <c r="A47" s="2"/>
      <c r="B47" s="3"/>
    </row>
    <row r="48" spans="1:2" ht="13.5" customHeight="1" x14ac:dyDescent="0.2">
      <c r="A48" s="2"/>
      <c r="B48" s="3"/>
    </row>
    <row r="49" spans="1:2" ht="13.5" customHeight="1" x14ac:dyDescent="0.2">
      <c r="A49" s="2"/>
      <c r="B49" s="3"/>
    </row>
    <row r="50" spans="1:2" ht="13.5" customHeight="1" x14ac:dyDescent="0.2">
      <c r="A50" s="2"/>
      <c r="B50" s="3"/>
    </row>
    <row r="51" spans="1:2" ht="13.5" customHeight="1" x14ac:dyDescent="0.2">
      <c r="A51" s="2"/>
      <c r="B51" s="3"/>
    </row>
    <row r="52" spans="1:2" ht="13.5" customHeight="1" x14ac:dyDescent="0.2">
      <c r="A52" s="2"/>
      <c r="B52" s="3"/>
    </row>
    <row r="53" spans="1:2" ht="13.5" customHeight="1" x14ac:dyDescent="0.2">
      <c r="A53" s="2"/>
      <c r="B53" s="3"/>
    </row>
    <row r="54" spans="1:2" ht="13.5" customHeight="1" x14ac:dyDescent="0.2">
      <c r="A54" s="2"/>
      <c r="B54" s="3"/>
    </row>
    <row r="55" spans="1:2" ht="13.5" customHeight="1" x14ac:dyDescent="0.2">
      <c r="A55" s="2"/>
      <c r="B55" s="3"/>
    </row>
    <row r="56" spans="1:2" ht="13.5" customHeight="1" x14ac:dyDescent="0.2">
      <c r="A56" s="2"/>
      <c r="B56" s="3"/>
    </row>
    <row r="57" spans="1:2" ht="13.5" customHeight="1" x14ac:dyDescent="0.2">
      <c r="A57" s="2"/>
      <c r="B57" s="3"/>
    </row>
    <row r="58" spans="1:2" ht="13.5" customHeight="1" x14ac:dyDescent="0.2">
      <c r="A58" s="2"/>
      <c r="B58" s="3"/>
    </row>
    <row r="59" spans="1:2" ht="13.5" customHeight="1" x14ac:dyDescent="0.2">
      <c r="A59" s="2"/>
      <c r="B59" s="3"/>
    </row>
    <row r="60" spans="1:2" ht="13.5" customHeight="1" x14ac:dyDescent="0.2">
      <c r="A60" s="2"/>
      <c r="B60" s="3"/>
    </row>
    <row r="61" spans="1:2" ht="13.5" customHeight="1" x14ac:dyDescent="0.2">
      <c r="A61" s="2"/>
      <c r="B61" s="3"/>
    </row>
    <row r="62" spans="1:2" ht="13.5" customHeight="1" x14ac:dyDescent="0.2">
      <c r="A62" s="2"/>
      <c r="B62" s="3"/>
    </row>
    <row r="63" spans="1:2" ht="13.5" customHeight="1" x14ac:dyDescent="0.2">
      <c r="A63" s="2"/>
      <c r="B63" s="3"/>
    </row>
    <row r="64" spans="1:2" ht="13.5" customHeight="1" x14ac:dyDescent="0.2">
      <c r="A64" s="2"/>
      <c r="B64" s="3"/>
    </row>
    <row r="65" spans="1:2" ht="13.5" customHeight="1" x14ac:dyDescent="0.2">
      <c r="A65" s="2"/>
      <c r="B65" s="3"/>
    </row>
    <row r="66" spans="1:2" ht="13.5" customHeight="1" x14ac:dyDescent="0.2">
      <c r="A66" s="2"/>
      <c r="B66" s="3"/>
    </row>
    <row r="67" spans="1:2" ht="13.5" customHeight="1" x14ac:dyDescent="0.2">
      <c r="A67" s="2"/>
      <c r="B67" s="3"/>
    </row>
    <row r="68" spans="1:2" ht="13.5" customHeight="1" x14ac:dyDescent="0.2">
      <c r="A68" s="2"/>
      <c r="B68" s="3"/>
    </row>
    <row r="69" spans="1:2" ht="13.5" customHeight="1" x14ac:dyDescent="0.2">
      <c r="A69" s="2"/>
      <c r="B69" s="3"/>
    </row>
    <row r="70" spans="1:2" ht="13.5" customHeight="1" x14ac:dyDescent="0.2">
      <c r="A70" s="2"/>
      <c r="B70" s="3"/>
    </row>
    <row r="71" spans="1:2" ht="13.5" customHeight="1" x14ac:dyDescent="0.2">
      <c r="A71" s="2"/>
      <c r="B71" s="3"/>
    </row>
    <row r="72" spans="1:2" ht="13.5" customHeight="1" x14ac:dyDescent="0.2">
      <c r="A72" s="2"/>
      <c r="B72" s="3"/>
    </row>
    <row r="73" spans="1:2" ht="13.5" customHeight="1" x14ac:dyDescent="0.2">
      <c r="A73" s="2"/>
      <c r="B73" s="3"/>
    </row>
    <row r="74" spans="1:2" ht="13.5" customHeight="1" x14ac:dyDescent="0.2">
      <c r="A74" s="2"/>
      <c r="B74" s="3"/>
    </row>
    <row r="75" spans="1:2" ht="13.5" customHeight="1" x14ac:dyDescent="0.2">
      <c r="A75" s="2"/>
      <c r="B75" s="3"/>
    </row>
    <row r="76" spans="1:2" ht="13.5" customHeight="1" x14ac:dyDescent="0.2">
      <c r="A76" s="2"/>
      <c r="B76" s="3"/>
    </row>
    <row r="77" spans="1:2" ht="13.5" customHeight="1" x14ac:dyDescent="0.2">
      <c r="A77" s="2"/>
      <c r="B77" s="3"/>
    </row>
    <row r="78" spans="1:2" ht="13.5" customHeight="1" x14ac:dyDescent="0.2">
      <c r="A78" s="2"/>
      <c r="B78" s="3"/>
    </row>
    <row r="79" spans="1:2" ht="13.5" customHeight="1" x14ac:dyDescent="0.2">
      <c r="A79" s="2"/>
      <c r="B79" s="3"/>
    </row>
    <row r="80" spans="1:2" ht="13.5" customHeight="1" x14ac:dyDescent="0.2">
      <c r="A80" s="2"/>
      <c r="B80" s="3"/>
    </row>
    <row r="81" spans="1:2" ht="13.5" customHeight="1" x14ac:dyDescent="0.2">
      <c r="A81" s="2"/>
      <c r="B81" s="3"/>
    </row>
    <row r="82" spans="1:2" ht="13.5" customHeight="1" x14ac:dyDescent="0.2">
      <c r="A82" s="2"/>
      <c r="B82" s="3"/>
    </row>
    <row r="83" spans="1:2" ht="13.5" customHeight="1" x14ac:dyDescent="0.2">
      <c r="A83" s="2"/>
      <c r="B83" s="3"/>
    </row>
    <row r="84" spans="1:2" ht="13.5" customHeight="1" x14ac:dyDescent="0.2">
      <c r="A84" s="2"/>
      <c r="B84" s="3"/>
    </row>
    <row r="85" spans="1:2" ht="13.5" customHeight="1" x14ac:dyDescent="0.2">
      <c r="A85" s="2"/>
      <c r="B85" s="3"/>
    </row>
    <row r="86" spans="1:2" ht="13.5" customHeight="1" x14ac:dyDescent="0.2">
      <c r="A86" s="2"/>
      <c r="B86" s="3"/>
    </row>
    <row r="87" spans="1:2" ht="13.5" customHeight="1" x14ac:dyDescent="0.2">
      <c r="A87" s="2"/>
      <c r="B87" s="3"/>
    </row>
    <row r="88" spans="1:2" ht="13.5" customHeight="1" x14ac:dyDescent="0.2">
      <c r="A88" s="2"/>
      <c r="B88" s="3"/>
    </row>
    <row r="89" spans="1:2" ht="13.5" customHeight="1" x14ac:dyDescent="0.2">
      <c r="A89" s="2"/>
      <c r="B89" s="3"/>
    </row>
    <row r="90" spans="1:2" ht="13.5" customHeight="1" x14ac:dyDescent="0.2">
      <c r="A90" s="2"/>
      <c r="B90" s="3"/>
    </row>
    <row r="91" spans="1:2" ht="13.5" customHeight="1" x14ac:dyDescent="0.2">
      <c r="A91" s="2"/>
      <c r="B91" s="3"/>
    </row>
    <row r="92" spans="1:2" ht="13.5" customHeight="1" x14ac:dyDescent="0.2">
      <c r="A92" s="2"/>
      <c r="B92" s="3"/>
    </row>
    <row r="93" spans="1:2" ht="13.5" customHeight="1" x14ac:dyDescent="0.2">
      <c r="A93" s="2"/>
      <c r="B93" s="3"/>
    </row>
    <row r="94" spans="1:2" ht="13.5" customHeight="1" x14ac:dyDescent="0.2">
      <c r="A94" s="2"/>
      <c r="B94" s="3"/>
    </row>
    <row r="95" spans="1:2" ht="13.5" customHeight="1" x14ac:dyDescent="0.2">
      <c r="A95" s="2"/>
      <c r="B95" s="3"/>
    </row>
    <row r="96" spans="1:2" ht="13.5" customHeight="1" x14ac:dyDescent="0.2">
      <c r="A96" s="2"/>
      <c r="B96" s="3"/>
    </row>
    <row r="97" spans="1:2" ht="13.5" customHeight="1" x14ac:dyDescent="0.2">
      <c r="A97" s="2"/>
      <c r="B97" s="3"/>
    </row>
    <row r="98" spans="1:2" ht="13.5" customHeight="1" x14ac:dyDescent="0.2">
      <c r="A98" s="2"/>
      <c r="B98" s="3"/>
    </row>
    <row r="99" spans="1:2" ht="13.5" customHeight="1" x14ac:dyDescent="0.2">
      <c r="A99" s="2"/>
      <c r="B99" s="3"/>
    </row>
    <row r="100" spans="1:2" ht="13.5" customHeight="1" x14ac:dyDescent="0.2">
      <c r="A100" s="2"/>
      <c r="B100" s="3"/>
    </row>
    <row r="101" spans="1:2" ht="13.5" customHeight="1" x14ac:dyDescent="0.2">
      <c r="A101" s="2"/>
      <c r="B101" s="3"/>
    </row>
    <row r="102" spans="1:2" ht="13.5" customHeight="1" x14ac:dyDescent="0.2">
      <c r="A102" s="2"/>
      <c r="B102" s="3"/>
    </row>
    <row r="103" spans="1:2" ht="13.5" customHeight="1" x14ac:dyDescent="0.2">
      <c r="A103" s="2"/>
      <c r="B103" s="3"/>
    </row>
    <row r="104" spans="1:2" ht="13.5" customHeight="1" x14ac:dyDescent="0.2">
      <c r="A104" s="2"/>
      <c r="B104" s="3"/>
    </row>
    <row r="105" spans="1:2" ht="13.5" customHeight="1" x14ac:dyDescent="0.2">
      <c r="A105" s="2"/>
      <c r="B105" s="3"/>
    </row>
    <row r="106" spans="1:2" ht="13.5" customHeight="1" x14ac:dyDescent="0.2">
      <c r="A106" s="2"/>
      <c r="B106" s="3"/>
    </row>
    <row r="107" spans="1:2" ht="13.5" customHeight="1" x14ac:dyDescent="0.2">
      <c r="A107" s="2"/>
      <c r="B107" s="3"/>
    </row>
    <row r="108" spans="1:2" ht="13.5" customHeight="1" x14ac:dyDescent="0.2">
      <c r="A108" s="2"/>
      <c r="B108" s="3"/>
    </row>
    <row r="109" spans="1:2" ht="13.5" customHeight="1" x14ac:dyDescent="0.2">
      <c r="A109" s="2"/>
      <c r="B109" s="3"/>
    </row>
    <row r="110" spans="1:2" ht="13.5" customHeight="1" x14ac:dyDescent="0.2">
      <c r="A110" s="2"/>
      <c r="B110" s="3"/>
    </row>
    <row r="111" spans="1:2" ht="13.5" customHeight="1" x14ac:dyDescent="0.2">
      <c r="A111" s="2"/>
      <c r="B111" s="3"/>
    </row>
    <row r="112" spans="1:2" ht="13.5" customHeight="1" x14ac:dyDescent="0.2">
      <c r="A112" s="2"/>
      <c r="B112" s="3"/>
    </row>
    <row r="113" spans="1:2" ht="13.5" customHeight="1" x14ac:dyDescent="0.2">
      <c r="A113" s="2"/>
      <c r="B113" s="3"/>
    </row>
    <row r="114" spans="1:2" ht="13.5" customHeight="1" x14ac:dyDescent="0.2">
      <c r="A114" s="2"/>
      <c r="B114" s="3"/>
    </row>
    <row r="115" spans="1:2" ht="13.5" customHeight="1" x14ac:dyDescent="0.2">
      <c r="A115" s="2"/>
      <c r="B115" s="3"/>
    </row>
    <row r="116" spans="1:2" ht="13.5" customHeight="1" x14ac:dyDescent="0.2">
      <c r="A116" s="2"/>
      <c r="B116" s="3"/>
    </row>
    <row r="117" spans="1:2" ht="13.5" customHeight="1" x14ac:dyDescent="0.2">
      <c r="A117" s="2"/>
      <c r="B117" s="3"/>
    </row>
    <row r="118" spans="1:2" ht="13.5" customHeight="1" x14ac:dyDescent="0.2">
      <c r="A118" s="2"/>
      <c r="B118" s="3"/>
    </row>
    <row r="119" spans="1:2" ht="13.5" customHeight="1" x14ac:dyDescent="0.2">
      <c r="A119" s="2"/>
      <c r="B119" s="3"/>
    </row>
    <row r="120" spans="1:2" ht="13.5" customHeight="1" x14ac:dyDescent="0.2">
      <c r="A120" s="2"/>
      <c r="B120" s="3"/>
    </row>
    <row r="121" spans="1:2" ht="13.5" customHeight="1" x14ac:dyDescent="0.2">
      <c r="A121" s="2"/>
      <c r="B121" s="3"/>
    </row>
    <row r="122" spans="1:2" ht="13.5" customHeight="1" x14ac:dyDescent="0.2">
      <c r="A122" s="2"/>
      <c r="B122" s="3"/>
    </row>
    <row r="123" spans="1:2" ht="13.5" customHeight="1" x14ac:dyDescent="0.2">
      <c r="A123" s="2"/>
      <c r="B123" s="3"/>
    </row>
    <row r="124" spans="1:2" ht="13.5" customHeight="1" x14ac:dyDescent="0.2">
      <c r="A124" s="2"/>
      <c r="B124" s="3"/>
    </row>
    <row r="125" spans="1:2" ht="13.5" customHeight="1" x14ac:dyDescent="0.2">
      <c r="A125" s="2"/>
      <c r="B125" s="3"/>
    </row>
    <row r="126" spans="1:2" ht="13.5" customHeight="1" x14ac:dyDescent="0.2">
      <c r="A126" s="2"/>
      <c r="B126" s="3"/>
    </row>
    <row r="127" spans="1:2" ht="13.5" customHeight="1" x14ac:dyDescent="0.2">
      <c r="A127" s="2"/>
      <c r="B127" s="3"/>
    </row>
    <row r="128" spans="1:2" ht="13.5" customHeight="1" x14ac:dyDescent="0.2">
      <c r="A128" s="2"/>
      <c r="B128" s="3"/>
    </row>
    <row r="129" spans="1:2" ht="13.5" customHeight="1" x14ac:dyDescent="0.2">
      <c r="A129" s="2"/>
      <c r="B129" s="3"/>
    </row>
    <row r="130" spans="1:2" ht="13.5" customHeight="1" x14ac:dyDescent="0.2">
      <c r="A130" s="2"/>
      <c r="B130" s="3"/>
    </row>
    <row r="131" spans="1:2" ht="13.5" customHeight="1" x14ac:dyDescent="0.2">
      <c r="A131" s="2"/>
      <c r="B131" s="3"/>
    </row>
    <row r="132" spans="1:2" ht="13.5" customHeight="1" x14ac:dyDescent="0.2">
      <c r="A132" s="2"/>
      <c r="B132" s="3"/>
    </row>
    <row r="133" spans="1:2" ht="13.5" customHeight="1" x14ac:dyDescent="0.2">
      <c r="A133" s="2"/>
      <c r="B133" s="3"/>
    </row>
    <row r="134" spans="1:2" ht="13.5" customHeight="1" x14ac:dyDescent="0.2">
      <c r="A134" s="2"/>
      <c r="B134" s="3"/>
    </row>
    <row r="135" spans="1:2" ht="13.5" customHeight="1" x14ac:dyDescent="0.2">
      <c r="A135" s="2"/>
      <c r="B135" s="3"/>
    </row>
    <row r="136" spans="1:2" ht="13.5" customHeight="1" x14ac:dyDescent="0.2">
      <c r="A136" s="2"/>
      <c r="B136" s="3"/>
    </row>
    <row r="137" spans="1:2" ht="13.5" customHeight="1" x14ac:dyDescent="0.2">
      <c r="A137" s="2"/>
      <c r="B137" s="3"/>
    </row>
    <row r="138" spans="1:2" ht="13.5" customHeight="1" x14ac:dyDescent="0.2">
      <c r="A138" s="2"/>
      <c r="B138" s="3"/>
    </row>
    <row r="139" spans="1:2" ht="13.5" customHeight="1" x14ac:dyDescent="0.2">
      <c r="A139" s="2"/>
      <c r="B139" s="3"/>
    </row>
    <row r="140" spans="1:2" ht="13.5" customHeight="1" x14ac:dyDescent="0.2">
      <c r="A140" s="2"/>
      <c r="B140" s="3"/>
    </row>
    <row r="141" spans="1:2" ht="13.5" customHeight="1" x14ac:dyDescent="0.2">
      <c r="A141" s="2"/>
      <c r="B141" s="3"/>
    </row>
    <row r="142" spans="1:2" ht="13.5" customHeight="1" x14ac:dyDescent="0.2">
      <c r="A142" s="2"/>
      <c r="B142" s="3"/>
    </row>
    <row r="143" spans="1:2" ht="13.5" customHeight="1" x14ac:dyDescent="0.2">
      <c r="A143" s="2"/>
      <c r="B143" s="3"/>
    </row>
    <row r="144" spans="1:2" ht="13.5" customHeight="1" x14ac:dyDescent="0.2">
      <c r="A144" s="2"/>
      <c r="B144" s="3"/>
    </row>
    <row r="145" spans="1:2" ht="13.5" customHeight="1" x14ac:dyDescent="0.2">
      <c r="A145" s="2"/>
      <c r="B145" s="3"/>
    </row>
    <row r="146" spans="1:2" ht="13.5" customHeight="1" x14ac:dyDescent="0.2">
      <c r="A146" s="2"/>
      <c r="B146" s="3"/>
    </row>
    <row r="147" spans="1:2" ht="13.5" customHeight="1" x14ac:dyDescent="0.2">
      <c r="A147" s="2"/>
      <c r="B147" s="3"/>
    </row>
    <row r="148" spans="1:2" ht="13.5" customHeight="1" x14ac:dyDescent="0.2">
      <c r="A148" s="2"/>
      <c r="B148" s="3"/>
    </row>
    <row r="149" spans="1:2" ht="13.5" customHeight="1" x14ac:dyDescent="0.2">
      <c r="A149" s="2"/>
      <c r="B149" s="3"/>
    </row>
    <row r="150" spans="1:2" ht="13.5" customHeight="1" x14ac:dyDescent="0.2">
      <c r="A150" s="2"/>
      <c r="B150" s="3"/>
    </row>
    <row r="151" spans="1:2" ht="13.5" customHeight="1" x14ac:dyDescent="0.2">
      <c r="A151" s="2"/>
      <c r="B151" s="3"/>
    </row>
    <row r="152" spans="1:2" ht="13.5" customHeight="1" x14ac:dyDescent="0.2">
      <c r="A152" s="2"/>
      <c r="B152" s="3"/>
    </row>
    <row r="153" spans="1:2" ht="13.5" customHeight="1" x14ac:dyDescent="0.2">
      <c r="A153" s="2"/>
      <c r="B153" s="3"/>
    </row>
    <row r="154" spans="1:2" ht="13.5" customHeight="1" x14ac:dyDescent="0.2">
      <c r="A154" s="2"/>
      <c r="B154" s="3"/>
    </row>
    <row r="155" spans="1:2" ht="13.5" customHeight="1" x14ac:dyDescent="0.2">
      <c r="A155" s="2"/>
      <c r="B155" s="3"/>
    </row>
    <row r="156" spans="1:2" ht="13.5" customHeight="1" x14ac:dyDescent="0.2">
      <c r="A156" s="2"/>
      <c r="B156" s="3"/>
    </row>
    <row r="157" spans="1:2" ht="13.5" customHeight="1" x14ac:dyDescent="0.2">
      <c r="A157" s="2"/>
      <c r="B157" s="3"/>
    </row>
    <row r="158" spans="1:2" ht="13.5" customHeight="1" x14ac:dyDescent="0.2">
      <c r="A158" s="2"/>
      <c r="B158" s="3"/>
    </row>
    <row r="159" spans="1:2" ht="13.5" customHeight="1" x14ac:dyDescent="0.2">
      <c r="A159" s="2"/>
      <c r="B159" s="3"/>
    </row>
    <row r="160" spans="1:2" ht="13.5" customHeight="1" x14ac:dyDescent="0.2">
      <c r="A160" s="2"/>
      <c r="B160" s="3"/>
    </row>
    <row r="161" spans="1:2" ht="13.5" customHeight="1" x14ac:dyDescent="0.2">
      <c r="A161" s="2"/>
      <c r="B161" s="3"/>
    </row>
    <row r="162" spans="1:2" ht="13.5" customHeight="1" x14ac:dyDescent="0.2">
      <c r="A162" s="2"/>
      <c r="B162" s="3"/>
    </row>
    <row r="163" spans="1:2" ht="13.5" customHeight="1" x14ac:dyDescent="0.2">
      <c r="A163" s="2"/>
      <c r="B163" s="3"/>
    </row>
    <row r="164" spans="1:2" ht="13.5" customHeight="1" x14ac:dyDescent="0.2">
      <c r="A164" s="2"/>
      <c r="B164" s="3"/>
    </row>
    <row r="165" spans="1:2" ht="13.5" customHeight="1" x14ac:dyDescent="0.2">
      <c r="A165" s="2"/>
      <c r="B165" s="3"/>
    </row>
    <row r="166" spans="1:2" ht="13.5" customHeight="1" x14ac:dyDescent="0.2">
      <c r="A166" s="2"/>
      <c r="B166" s="3"/>
    </row>
    <row r="167" spans="1:2" ht="13.5" customHeight="1" x14ac:dyDescent="0.2">
      <c r="A167" s="2"/>
      <c r="B167" s="3"/>
    </row>
    <row r="168" spans="1:2" ht="13.5" customHeight="1" x14ac:dyDescent="0.2">
      <c r="A168" s="2"/>
      <c r="B168" s="3"/>
    </row>
    <row r="169" spans="1:2" ht="13.5" customHeight="1" x14ac:dyDescent="0.2">
      <c r="A169" s="2"/>
      <c r="B169" s="3"/>
    </row>
    <row r="170" spans="1:2" ht="13.5" customHeight="1" x14ac:dyDescent="0.2">
      <c r="A170" s="2"/>
      <c r="B170" s="3"/>
    </row>
    <row r="171" spans="1:2" ht="13.5" customHeight="1" x14ac:dyDescent="0.2">
      <c r="A171" s="2"/>
      <c r="B171" s="3"/>
    </row>
    <row r="172" spans="1:2" ht="13.5" customHeight="1" x14ac:dyDescent="0.2">
      <c r="A172" s="2"/>
      <c r="B172" s="3"/>
    </row>
    <row r="173" spans="1:2" ht="13.5" customHeight="1" x14ac:dyDescent="0.2">
      <c r="A173" s="2"/>
      <c r="B173" s="3"/>
    </row>
    <row r="174" spans="1:2" ht="13.5" customHeight="1" x14ac:dyDescent="0.2">
      <c r="A174" s="2"/>
      <c r="B174" s="3"/>
    </row>
    <row r="175" spans="1:2" ht="13.5" customHeight="1" x14ac:dyDescent="0.2">
      <c r="A175" s="2"/>
      <c r="B175" s="3"/>
    </row>
    <row r="176" spans="1:2" ht="13.5" customHeight="1" x14ac:dyDescent="0.2">
      <c r="A176" s="2"/>
      <c r="B176" s="3"/>
    </row>
    <row r="177" spans="1:2" ht="13.5" customHeight="1" x14ac:dyDescent="0.2">
      <c r="A177" s="2"/>
      <c r="B177" s="3"/>
    </row>
    <row r="178" spans="1:2" ht="13.5" customHeight="1" x14ac:dyDescent="0.2">
      <c r="A178" s="2"/>
      <c r="B178" s="3"/>
    </row>
    <row r="179" spans="1:2" ht="13.5" customHeight="1" x14ac:dyDescent="0.2">
      <c r="A179" s="2"/>
      <c r="B179" s="3"/>
    </row>
    <row r="180" spans="1:2" ht="13.5" customHeight="1" x14ac:dyDescent="0.2">
      <c r="A180" s="2"/>
      <c r="B180" s="3"/>
    </row>
    <row r="181" spans="1:2" ht="13.5" customHeight="1" x14ac:dyDescent="0.2">
      <c r="A181" s="2"/>
      <c r="B181" s="3"/>
    </row>
    <row r="182" spans="1:2" ht="13.5" customHeight="1" x14ac:dyDescent="0.2">
      <c r="A182" s="2"/>
      <c r="B182" s="3"/>
    </row>
    <row r="183" spans="1:2" ht="13.5" customHeight="1" x14ac:dyDescent="0.2">
      <c r="A183" s="2"/>
      <c r="B183" s="3"/>
    </row>
    <row r="184" spans="1:2" ht="13.5" customHeight="1" x14ac:dyDescent="0.2">
      <c r="A184" s="2"/>
      <c r="B184" s="3"/>
    </row>
    <row r="185" spans="1:2" ht="13.5" customHeight="1" x14ac:dyDescent="0.2">
      <c r="A185" s="2"/>
      <c r="B185" s="3"/>
    </row>
    <row r="186" spans="1:2" ht="13.5" customHeight="1" x14ac:dyDescent="0.2">
      <c r="A186" s="2"/>
      <c r="B186" s="3"/>
    </row>
    <row r="187" spans="1:2" ht="13.5" customHeight="1" x14ac:dyDescent="0.2">
      <c r="A187" s="2"/>
      <c r="B187" s="3"/>
    </row>
    <row r="188" spans="1:2" ht="13.5" customHeight="1" x14ac:dyDescent="0.2">
      <c r="A188" s="2"/>
      <c r="B188" s="3"/>
    </row>
    <row r="189" spans="1:2" ht="13.5" customHeight="1" x14ac:dyDescent="0.2">
      <c r="A189" s="2"/>
      <c r="B189" s="3"/>
    </row>
    <row r="190" spans="1:2" ht="13.5" customHeight="1" x14ac:dyDescent="0.2">
      <c r="A190" s="2"/>
      <c r="B190" s="3"/>
    </row>
    <row r="191" spans="1:2" ht="13.5" customHeight="1" x14ac:dyDescent="0.2">
      <c r="A191" s="2"/>
      <c r="B191" s="3"/>
    </row>
    <row r="192" spans="1:2" ht="13.5" customHeight="1" x14ac:dyDescent="0.2">
      <c r="A192" s="2"/>
      <c r="B192" s="3"/>
    </row>
    <row r="193" spans="1:2" ht="13.5" customHeight="1" x14ac:dyDescent="0.2">
      <c r="A193" s="2"/>
      <c r="B193" s="3"/>
    </row>
    <row r="194" spans="1:2" ht="13.5" customHeight="1" x14ac:dyDescent="0.2">
      <c r="A194" s="2"/>
      <c r="B194" s="3"/>
    </row>
    <row r="195" spans="1:2" ht="13.5" customHeight="1" x14ac:dyDescent="0.2">
      <c r="A195" s="2"/>
      <c r="B195" s="3"/>
    </row>
    <row r="196" spans="1:2" ht="13.5" customHeight="1" x14ac:dyDescent="0.2">
      <c r="A196" s="2"/>
      <c r="B196" s="3"/>
    </row>
    <row r="197" spans="1:2" ht="13.5" customHeight="1" x14ac:dyDescent="0.2">
      <c r="A197" s="2"/>
      <c r="B197" s="3"/>
    </row>
    <row r="198" spans="1:2" ht="13.5" customHeight="1" x14ac:dyDescent="0.2">
      <c r="A198" s="2"/>
      <c r="B198" s="3"/>
    </row>
    <row r="199" spans="1:2" ht="13.5" customHeight="1" x14ac:dyDescent="0.2">
      <c r="A199" s="2"/>
      <c r="B199" s="3"/>
    </row>
    <row r="200" spans="1:2" ht="13.5" customHeight="1" x14ac:dyDescent="0.2">
      <c r="A200" s="2"/>
      <c r="B200" s="3"/>
    </row>
    <row r="201" spans="1:2" ht="13.5" customHeight="1" x14ac:dyDescent="0.2">
      <c r="A201" s="2"/>
      <c r="B201" s="3"/>
    </row>
    <row r="202" spans="1:2" ht="13.5" customHeight="1" x14ac:dyDescent="0.2">
      <c r="A202" s="2"/>
      <c r="B202" s="3"/>
    </row>
    <row r="203" spans="1:2" ht="13.5" customHeight="1" x14ac:dyDescent="0.2">
      <c r="A203" s="2"/>
      <c r="B203" s="3"/>
    </row>
    <row r="204" spans="1:2" ht="13.5" customHeight="1" x14ac:dyDescent="0.2">
      <c r="A204" s="2"/>
      <c r="B204" s="3"/>
    </row>
    <row r="205" spans="1:2" ht="13.5" customHeight="1" x14ac:dyDescent="0.2">
      <c r="A205" s="2"/>
      <c r="B205" s="3"/>
    </row>
    <row r="206" spans="1:2" ht="13.5" customHeight="1" x14ac:dyDescent="0.2">
      <c r="A206" s="2"/>
      <c r="B206" s="3"/>
    </row>
    <row r="207" spans="1:2" ht="13.5" customHeight="1" x14ac:dyDescent="0.2">
      <c r="A207" s="2"/>
      <c r="B207" s="3"/>
    </row>
    <row r="208" spans="1:2" ht="13.5" customHeight="1" x14ac:dyDescent="0.2">
      <c r="A208" s="2"/>
      <c r="B208" s="3"/>
    </row>
    <row r="209" spans="1:2" ht="13.5" customHeight="1" x14ac:dyDescent="0.2">
      <c r="A209" s="2"/>
      <c r="B209" s="3"/>
    </row>
    <row r="210" spans="1:2" ht="13.5" customHeight="1" x14ac:dyDescent="0.2">
      <c r="A210" s="2"/>
      <c r="B210" s="3"/>
    </row>
    <row r="211" spans="1:2" ht="13.5" customHeight="1" x14ac:dyDescent="0.2">
      <c r="A211" s="2"/>
      <c r="B211" s="3"/>
    </row>
    <row r="212" spans="1:2" ht="13.5" customHeight="1" x14ac:dyDescent="0.2">
      <c r="A212" s="2"/>
      <c r="B212" s="3"/>
    </row>
    <row r="213" spans="1:2" ht="13.5" customHeight="1" x14ac:dyDescent="0.2">
      <c r="A213" s="2"/>
      <c r="B213" s="3"/>
    </row>
    <row r="214" spans="1:2" ht="13.5" customHeight="1" x14ac:dyDescent="0.2">
      <c r="A214" s="2"/>
      <c r="B214" s="3"/>
    </row>
    <row r="215" spans="1:2" ht="13.5" customHeight="1" x14ac:dyDescent="0.2">
      <c r="A215" s="2"/>
      <c r="B215" s="3"/>
    </row>
    <row r="216" spans="1:2" ht="13.5" customHeight="1" x14ac:dyDescent="0.2">
      <c r="A216" s="2"/>
      <c r="B216" s="3"/>
    </row>
    <row r="217" spans="1:2" ht="13.5" customHeight="1" x14ac:dyDescent="0.2">
      <c r="A217" s="2"/>
      <c r="B217" s="3"/>
    </row>
    <row r="218" spans="1:2" ht="13.5" customHeight="1" x14ac:dyDescent="0.2">
      <c r="A218" s="2"/>
      <c r="B218" s="3"/>
    </row>
    <row r="219" spans="1:2" ht="13.5" customHeight="1" x14ac:dyDescent="0.2">
      <c r="A219" s="2"/>
      <c r="B219" s="3"/>
    </row>
    <row r="220" spans="1:2" ht="13.5" customHeight="1" x14ac:dyDescent="0.2">
      <c r="A220" s="2"/>
      <c r="B220" s="3"/>
    </row>
    <row r="221" spans="1:2" ht="13.5" customHeight="1" x14ac:dyDescent="0.2">
      <c r="A221" s="2"/>
      <c r="B221" s="3"/>
    </row>
    <row r="222" spans="1:2" ht="13.5" customHeight="1" x14ac:dyDescent="0.2">
      <c r="A222" s="2"/>
      <c r="B222" s="3"/>
    </row>
    <row r="223" spans="1:2" ht="13.5" customHeight="1" x14ac:dyDescent="0.2">
      <c r="A223" s="2"/>
      <c r="B223" s="3"/>
    </row>
    <row r="224" spans="1:2" ht="13.5" customHeight="1" x14ac:dyDescent="0.2">
      <c r="A224" s="2"/>
      <c r="B224" s="3"/>
    </row>
    <row r="225" spans="1:2" ht="13.5" customHeight="1" x14ac:dyDescent="0.2">
      <c r="A225" s="2"/>
      <c r="B225" s="3"/>
    </row>
    <row r="226" spans="1:2" ht="13.5" customHeight="1" x14ac:dyDescent="0.2">
      <c r="A226" s="2"/>
      <c r="B226" s="3"/>
    </row>
    <row r="227" spans="1:2" ht="13.5" customHeight="1" x14ac:dyDescent="0.2">
      <c r="A227" s="2"/>
      <c r="B227" s="3"/>
    </row>
    <row r="228" spans="1:2" ht="13.5" customHeight="1" x14ac:dyDescent="0.2">
      <c r="A228" s="2"/>
      <c r="B228" s="3"/>
    </row>
    <row r="229" spans="1:2" ht="13.5" customHeight="1" x14ac:dyDescent="0.2">
      <c r="A229" s="2"/>
      <c r="B229" s="3"/>
    </row>
    <row r="230" spans="1:2" ht="13.5" customHeight="1" x14ac:dyDescent="0.2">
      <c r="A230" s="2"/>
      <c r="B230" s="3"/>
    </row>
    <row r="231" spans="1:2" ht="13.5" customHeight="1" x14ac:dyDescent="0.2">
      <c r="A231" s="2"/>
      <c r="B231" s="3"/>
    </row>
    <row r="232" spans="1:2" ht="13.5" customHeight="1" x14ac:dyDescent="0.2">
      <c r="A232" s="2"/>
      <c r="B232" s="3"/>
    </row>
    <row r="233" spans="1:2" ht="13.5" customHeight="1" x14ac:dyDescent="0.2">
      <c r="A233" s="2"/>
      <c r="B233" s="3"/>
    </row>
    <row r="234" spans="1:2" ht="13.5" customHeight="1" x14ac:dyDescent="0.2">
      <c r="A234" s="2"/>
      <c r="B234" s="3"/>
    </row>
    <row r="235" spans="1:2" ht="13.5" customHeight="1" x14ac:dyDescent="0.2">
      <c r="A235" s="2"/>
      <c r="B235" s="3"/>
    </row>
    <row r="236" spans="1:2" ht="13.5" customHeight="1" x14ac:dyDescent="0.2">
      <c r="A236" s="2"/>
      <c r="B236" s="3"/>
    </row>
    <row r="237" spans="1:2" ht="13.5" customHeight="1" x14ac:dyDescent="0.2">
      <c r="A237" s="2"/>
      <c r="B237" s="3"/>
    </row>
    <row r="238" spans="1:2" ht="13.5" customHeight="1" x14ac:dyDescent="0.2">
      <c r="A238" s="2"/>
      <c r="B238" s="3"/>
    </row>
    <row r="239" spans="1:2" ht="13.5" customHeight="1" x14ac:dyDescent="0.2">
      <c r="A239" s="2"/>
      <c r="B239" s="3"/>
    </row>
    <row r="240" spans="1:2" ht="13.5" customHeight="1" x14ac:dyDescent="0.2">
      <c r="A240" s="2"/>
      <c r="B240" s="3"/>
    </row>
    <row r="241" spans="1:2" ht="13.5" customHeight="1" x14ac:dyDescent="0.2">
      <c r="A241" s="2"/>
      <c r="B241" s="3"/>
    </row>
    <row r="242" spans="1:2" ht="13.5" customHeight="1" x14ac:dyDescent="0.2">
      <c r="A242" s="2"/>
      <c r="B242" s="3"/>
    </row>
    <row r="243" spans="1:2" ht="13.5" customHeight="1" x14ac:dyDescent="0.2">
      <c r="A243" s="2"/>
      <c r="B243" s="3"/>
    </row>
    <row r="244" spans="1:2" ht="13.5" customHeight="1" x14ac:dyDescent="0.2">
      <c r="A244" s="2"/>
      <c r="B244" s="3"/>
    </row>
    <row r="245" spans="1:2" ht="13.5" customHeight="1" x14ac:dyDescent="0.2">
      <c r="A245" s="2"/>
      <c r="B245" s="3"/>
    </row>
    <row r="246" spans="1:2" ht="13.5" customHeight="1" x14ac:dyDescent="0.2">
      <c r="A246" s="2"/>
      <c r="B246" s="3"/>
    </row>
    <row r="247" spans="1:2" ht="13.5" customHeight="1" x14ac:dyDescent="0.2">
      <c r="A247" s="2"/>
      <c r="B247" s="3"/>
    </row>
    <row r="248" spans="1:2" ht="13.5" customHeight="1" x14ac:dyDescent="0.2">
      <c r="A248" s="2"/>
      <c r="B248" s="3"/>
    </row>
    <row r="249" spans="1:2" ht="13.5" customHeight="1" x14ac:dyDescent="0.2">
      <c r="A249" s="2"/>
      <c r="B249" s="3"/>
    </row>
    <row r="250" spans="1:2" ht="13.5" customHeight="1" x14ac:dyDescent="0.2">
      <c r="A250" s="2"/>
      <c r="B250" s="3"/>
    </row>
    <row r="251" spans="1:2" ht="13.5" customHeight="1" x14ac:dyDescent="0.2">
      <c r="A251" s="2"/>
      <c r="B251" s="3"/>
    </row>
    <row r="252" spans="1:2" ht="13.5" customHeight="1" x14ac:dyDescent="0.2">
      <c r="A252" s="2"/>
      <c r="B252" s="3"/>
    </row>
    <row r="253" spans="1:2" ht="13.5" customHeight="1" x14ac:dyDescent="0.2">
      <c r="A253" s="2"/>
      <c r="B253" s="3"/>
    </row>
    <row r="254" spans="1:2" ht="13.5" customHeight="1" x14ac:dyDescent="0.2">
      <c r="A254" s="2"/>
      <c r="B254" s="3"/>
    </row>
    <row r="255" spans="1:2" ht="13.5" customHeight="1" x14ac:dyDescent="0.2">
      <c r="A255" s="2"/>
      <c r="B255" s="3"/>
    </row>
    <row r="256" spans="1:2" ht="13.5" customHeight="1" x14ac:dyDescent="0.2">
      <c r="A256" s="2"/>
      <c r="B256" s="3"/>
    </row>
    <row r="257" spans="1:2" ht="13.5" customHeight="1" x14ac:dyDescent="0.2">
      <c r="A257" s="2"/>
      <c r="B257" s="3"/>
    </row>
    <row r="258" spans="1:2" ht="13.5" customHeight="1" x14ac:dyDescent="0.2">
      <c r="A258" s="2"/>
      <c r="B258" s="3"/>
    </row>
    <row r="259" spans="1:2" ht="13.5" customHeight="1" x14ac:dyDescent="0.2">
      <c r="A259" s="2"/>
      <c r="B259" s="3"/>
    </row>
    <row r="260" spans="1:2" ht="13.5" customHeight="1" x14ac:dyDescent="0.2">
      <c r="A260" s="2"/>
      <c r="B260" s="3"/>
    </row>
    <row r="261" spans="1:2" ht="13.5" customHeight="1" x14ac:dyDescent="0.2">
      <c r="A261" s="2"/>
      <c r="B261" s="3"/>
    </row>
    <row r="262" spans="1:2" ht="13.5" customHeight="1" x14ac:dyDescent="0.2">
      <c r="A262" s="2"/>
      <c r="B262" s="3"/>
    </row>
    <row r="263" spans="1:2" ht="13.5" customHeight="1" x14ac:dyDescent="0.2">
      <c r="A263" s="2"/>
      <c r="B263" s="3"/>
    </row>
    <row r="264" spans="1:2" ht="13.5" customHeight="1" x14ac:dyDescent="0.2">
      <c r="A264" s="2"/>
      <c r="B264" s="3"/>
    </row>
    <row r="265" spans="1:2" ht="13.5" customHeight="1" x14ac:dyDescent="0.2">
      <c r="A265" s="2"/>
      <c r="B265" s="3"/>
    </row>
    <row r="266" spans="1:2" ht="13.5" customHeight="1" x14ac:dyDescent="0.2">
      <c r="A266" s="2"/>
      <c r="B266" s="3"/>
    </row>
    <row r="267" spans="1:2" ht="13.5" customHeight="1" x14ac:dyDescent="0.2">
      <c r="A267" s="2"/>
      <c r="B267" s="3"/>
    </row>
    <row r="268" spans="1:2" ht="13.5" customHeight="1" x14ac:dyDescent="0.2">
      <c r="A268" s="2"/>
      <c r="B268" s="3"/>
    </row>
    <row r="269" spans="1:2" ht="13.5" customHeight="1" x14ac:dyDescent="0.2">
      <c r="A269" s="2"/>
      <c r="B269" s="3"/>
    </row>
    <row r="270" spans="1:2" ht="13.5" customHeight="1" x14ac:dyDescent="0.2">
      <c r="A270" s="2"/>
      <c r="B270" s="3"/>
    </row>
    <row r="271" spans="1:2" ht="13.5" customHeight="1" x14ac:dyDescent="0.2">
      <c r="A271" s="2"/>
      <c r="B271" s="3"/>
    </row>
    <row r="272" spans="1:2" ht="13.5" customHeight="1" x14ac:dyDescent="0.2">
      <c r="A272" s="2"/>
      <c r="B272" s="3"/>
    </row>
    <row r="273" spans="1:2" ht="13.5" customHeight="1" x14ac:dyDescent="0.2">
      <c r="A273" s="2"/>
      <c r="B273" s="3"/>
    </row>
    <row r="274" spans="1:2" ht="13.5" customHeight="1" x14ac:dyDescent="0.2">
      <c r="A274" s="2"/>
      <c r="B274" s="3"/>
    </row>
    <row r="275" spans="1:2" ht="13.5" customHeight="1" x14ac:dyDescent="0.2">
      <c r="A275" s="2"/>
      <c r="B275" s="3"/>
    </row>
    <row r="276" spans="1:2" ht="13.5" customHeight="1" x14ac:dyDescent="0.2">
      <c r="A276" s="2"/>
      <c r="B276" s="3"/>
    </row>
    <row r="277" spans="1:2" ht="13.5" customHeight="1" x14ac:dyDescent="0.2">
      <c r="A277" s="2"/>
      <c r="B277" s="3"/>
    </row>
    <row r="278" spans="1:2" ht="13.5" customHeight="1" x14ac:dyDescent="0.2">
      <c r="A278" s="2"/>
      <c r="B278" s="3"/>
    </row>
    <row r="279" spans="1:2" ht="13.5" customHeight="1" x14ac:dyDescent="0.2">
      <c r="A279" s="2"/>
      <c r="B279" s="3"/>
    </row>
    <row r="280" spans="1:2" ht="13.5" customHeight="1" x14ac:dyDescent="0.2">
      <c r="A280" s="2"/>
      <c r="B280" s="3"/>
    </row>
    <row r="281" spans="1:2" ht="13.5" customHeight="1" x14ac:dyDescent="0.2">
      <c r="A281" s="2"/>
      <c r="B281" s="3"/>
    </row>
    <row r="282" spans="1:2" ht="13.5" customHeight="1" x14ac:dyDescent="0.2">
      <c r="A282" s="2"/>
      <c r="B282" s="3"/>
    </row>
    <row r="283" spans="1:2" ht="13.5" customHeight="1" x14ac:dyDescent="0.2">
      <c r="A283" s="2"/>
      <c r="B283" s="3"/>
    </row>
    <row r="284" spans="1:2" ht="13.5" customHeight="1" x14ac:dyDescent="0.2">
      <c r="A284" s="2"/>
      <c r="B284" s="3"/>
    </row>
    <row r="285" spans="1:2" ht="13.5" customHeight="1" x14ac:dyDescent="0.2">
      <c r="A285" s="2"/>
      <c r="B285" s="3"/>
    </row>
    <row r="286" spans="1:2" ht="13.5" customHeight="1" x14ac:dyDescent="0.2">
      <c r="A286" s="2"/>
      <c r="B286" s="3"/>
    </row>
    <row r="287" spans="1:2" ht="13.5" customHeight="1" x14ac:dyDescent="0.2">
      <c r="A287" s="2"/>
      <c r="B287" s="3"/>
    </row>
    <row r="288" spans="1:2" ht="13.5" customHeight="1" x14ac:dyDescent="0.2">
      <c r="A288" s="2"/>
      <c r="B288" s="3"/>
    </row>
    <row r="289" spans="1:2" ht="13.5" customHeight="1" x14ac:dyDescent="0.2">
      <c r="A289" s="2"/>
      <c r="B289" s="3"/>
    </row>
    <row r="290" spans="1:2" ht="13.5" customHeight="1" x14ac:dyDescent="0.2">
      <c r="A290" s="2"/>
      <c r="B290" s="3"/>
    </row>
    <row r="291" spans="1:2" ht="13.5" customHeight="1" x14ac:dyDescent="0.2">
      <c r="A291" s="2"/>
      <c r="B291" s="3"/>
    </row>
    <row r="292" spans="1:2" ht="13.5" customHeight="1" x14ac:dyDescent="0.2">
      <c r="A292" s="2"/>
      <c r="B292" s="3"/>
    </row>
    <row r="293" spans="1:2" ht="13.5" customHeight="1" x14ac:dyDescent="0.2">
      <c r="A293" s="2"/>
      <c r="B293" s="3"/>
    </row>
    <row r="294" spans="1:2" ht="13.5" customHeight="1" x14ac:dyDescent="0.2">
      <c r="A294" s="2"/>
      <c r="B294" s="3"/>
    </row>
    <row r="295" spans="1:2" ht="13.5" customHeight="1" x14ac:dyDescent="0.2">
      <c r="A295" s="2"/>
      <c r="B295" s="3"/>
    </row>
    <row r="296" spans="1:2" ht="13.5" customHeight="1" x14ac:dyDescent="0.2">
      <c r="A296" s="2"/>
      <c r="B296" s="3"/>
    </row>
    <row r="297" spans="1:2" ht="13.5" customHeight="1" x14ac:dyDescent="0.2">
      <c r="A297" s="2"/>
      <c r="B297" s="3"/>
    </row>
    <row r="298" spans="1:2" ht="13.5" customHeight="1" x14ac:dyDescent="0.2">
      <c r="A298" s="2"/>
      <c r="B298" s="3"/>
    </row>
    <row r="299" spans="1:2" ht="13.5" customHeight="1" x14ac:dyDescent="0.2">
      <c r="A299" s="2"/>
      <c r="B299" s="3"/>
    </row>
    <row r="300" spans="1:2" ht="13.5" customHeight="1" x14ac:dyDescent="0.2">
      <c r="A300" s="2"/>
      <c r="B300" s="3"/>
    </row>
    <row r="301" spans="1:2" ht="13.5" customHeight="1" x14ac:dyDescent="0.2">
      <c r="A301" s="2"/>
      <c r="B301" s="3"/>
    </row>
    <row r="302" spans="1:2" ht="13.5" customHeight="1" x14ac:dyDescent="0.2">
      <c r="A302" s="2"/>
      <c r="B302" s="3"/>
    </row>
    <row r="303" spans="1:2" ht="13.5" customHeight="1" x14ac:dyDescent="0.2">
      <c r="A303" s="2"/>
      <c r="B303" s="3"/>
    </row>
    <row r="304" spans="1:2" ht="13.5" customHeight="1" x14ac:dyDescent="0.2">
      <c r="A304" s="2"/>
      <c r="B304" s="3"/>
    </row>
    <row r="305" spans="1:2" ht="13.5" customHeight="1" x14ac:dyDescent="0.2">
      <c r="A305" s="2"/>
      <c r="B305" s="3"/>
    </row>
    <row r="306" spans="1:2" ht="13.5" customHeight="1" x14ac:dyDescent="0.2">
      <c r="A306" s="2"/>
      <c r="B306" s="3"/>
    </row>
    <row r="307" spans="1:2" ht="13.5" customHeight="1" x14ac:dyDescent="0.2">
      <c r="A307" s="2"/>
      <c r="B307" s="3"/>
    </row>
    <row r="308" spans="1:2" ht="13.5" customHeight="1" x14ac:dyDescent="0.2">
      <c r="A308" s="2"/>
      <c r="B308" s="3"/>
    </row>
    <row r="309" spans="1:2" ht="13.5" customHeight="1" x14ac:dyDescent="0.2">
      <c r="A309" s="2"/>
      <c r="B309" s="3"/>
    </row>
    <row r="310" spans="1:2" ht="13.5" customHeight="1" x14ac:dyDescent="0.2">
      <c r="A310" s="2"/>
      <c r="B310" s="3"/>
    </row>
    <row r="311" spans="1:2" ht="13.5" customHeight="1" x14ac:dyDescent="0.2">
      <c r="A311" s="2"/>
      <c r="B311" s="3"/>
    </row>
    <row r="312" spans="1:2" ht="13.5" customHeight="1" x14ac:dyDescent="0.2">
      <c r="A312" s="2"/>
      <c r="B312" s="3"/>
    </row>
    <row r="313" spans="1:2" ht="13.5" customHeight="1" x14ac:dyDescent="0.2">
      <c r="A313" s="2"/>
      <c r="B313" s="3"/>
    </row>
    <row r="314" spans="1:2" ht="13.5" customHeight="1" x14ac:dyDescent="0.2">
      <c r="A314" s="2"/>
      <c r="B314" s="3"/>
    </row>
    <row r="315" spans="1:2" ht="13.5" customHeight="1" x14ac:dyDescent="0.2">
      <c r="A315" s="2"/>
      <c r="B315" s="3"/>
    </row>
    <row r="316" spans="1:2" ht="13.5" customHeight="1" x14ac:dyDescent="0.2">
      <c r="A316" s="2"/>
      <c r="B316" s="3"/>
    </row>
    <row r="317" spans="1:2" ht="13.5" customHeight="1" x14ac:dyDescent="0.2">
      <c r="A317" s="2"/>
      <c r="B317" s="3"/>
    </row>
    <row r="318" spans="1:2" ht="13.5" customHeight="1" x14ac:dyDescent="0.2">
      <c r="A318" s="2"/>
      <c r="B318" s="3"/>
    </row>
    <row r="319" spans="1:2" ht="13.5" customHeight="1" x14ac:dyDescent="0.2">
      <c r="A319" s="2"/>
      <c r="B319" s="3"/>
    </row>
    <row r="320" spans="1:2" ht="13.5" customHeight="1" x14ac:dyDescent="0.2">
      <c r="A320" s="2"/>
      <c r="B320" s="3"/>
    </row>
    <row r="321" spans="1:2" ht="13.5" customHeight="1" x14ac:dyDescent="0.2">
      <c r="A321" s="2"/>
      <c r="B321" s="3"/>
    </row>
    <row r="322" spans="1:2" ht="13.5" customHeight="1" x14ac:dyDescent="0.2">
      <c r="A322" s="2"/>
      <c r="B322" s="3"/>
    </row>
    <row r="323" spans="1:2" ht="13.5" customHeight="1" x14ac:dyDescent="0.2">
      <c r="A323" s="2"/>
      <c r="B323" s="3"/>
    </row>
    <row r="324" spans="1:2" ht="13.5" customHeight="1" x14ac:dyDescent="0.2">
      <c r="A324" s="2"/>
      <c r="B324" s="3"/>
    </row>
    <row r="325" spans="1:2" ht="13.5" customHeight="1" x14ac:dyDescent="0.2">
      <c r="A325" s="2"/>
      <c r="B325" s="3"/>
    </row>
    <row r="326" spans="1:2" ht="13.5" customHeight="1" x14ac:dyDescent="0.2">
      <c r="A326" s="2"/>
      <c r="B326" s="3"/>
    </row>
    <row r="327" spans="1:2" ht="13.5" customHeight="1" x14ac:dyDescent="0.2">
      <c r="A327" s="2"/>
      <c r="B327" s="3"/>
    </row>
    <row r="328" spans="1:2" ht="13.5" customHeight="1" x14ac:dyDescent="0.2">
      <c r="A328" s="2"/>
      <c r="B328" s="3"/>
    </row>
    <row r="329" spans="1:2" ht="13.5" customHeight="1" x14ac:dyDescent="0.2">
      <c r="A329" s="2"/>
      <c r="B329" s="3"/>
    </row>
    <row r="330" spans="1:2" ht="13.5" customHeight="1" x14ac:dyDescent="0.2">
      <c r="A330" s="2"/>
      <c r="B330" s="3"/>
    </row>
    <row r="331" spans="1:2" ht="13.5" customHeight="1" x14ac:dyDescent="0.2">
      <c r="A331" s="2"/>
      <c r="B331" s="3"/>
    </row>
    <row r="332" spans="1:2" ht="13.5" customHeight="1" x14ac:dyDescent="0.2">
      <c r="A332" s="2"/>
      <c r="B332" s="3"/>
    </row>
    <row r="333" spans="1:2" ht="13.5" customHeight="1" x14ac:dyDescent="0.2">
      <c r="A333" s="2"/>
      <c r="B333" s="3"/>
    </row>
    <row r="334" spans="1:2" ht="13.5" customHeight="1" x14ac:dyDescent="0.2">
      <c r="A334" s="2"/>
      <c r="B334" s="3"/>
    </row>
    <row r="335" spans="1:2" ht="13.5" customHeight="1" x14ac:dyDescent="0.2">
      <c r="A335" s="2"/>
      <c r="B335" s="3"/>
    </row>
    <row r="336" spans="1:2" ht="13.5" customHeight="1" x14ac:dyDescent="0.2">
      <c r="A336" s="2"/>
      <c r="B336" s="3"/>
    </row>
    <row r="337" spans="1:2" ht="13.5" customHeight="1" x14ac:dyDescent="0.2">
      <c r="A337" s="2"/>
      <c r="B337" s="3"/>
    </row>
    <row r="338" spans="1:2" ht="13.5" customHeight="1" x14ac:dyDescent="0.2">
      <c r="A338" s="2"/>
      <c r="B338" s="3"/>
    </row>
    <row r="339" spans="1:2" ht="13.5" customHeight="1" x14ac:dyDescent="0.2">
      <c r="A339" s="2"/>
      <c r="B339" s="3"/>
    </row>
    <row r="340" spans="1:2" ht="13.5" customHeight="1" x14ac:dyDescent="0.2">
      <c r="A340" s="2"/>
      <c r="B340" s="3"/>
    </row>
    <row r="341" spans="1:2" ht="13.5" customHeight="1" x14ac:dyDescent="0.2">
      <c r="A341" s="2"/>
      <c r="B341" s="3"/>
    </row>
    <row r="342" spans="1:2" ht="13.5" customHeight="1" x14ac:dyDescent="0.2">
      <c r="A342" s="2"/>
      <c r="B342" s="3"/>
    </row>
    <row r="343" spans="1:2" ht="13.5" customHeight="1" x14ac:dyDescent="0.2">
      <c r="A343" s="2"/>
      <c r="B343" s="3"/>
    </row>
    <row r="344" spans="1:2" ht="13.5" customHeight="1" x14ac:dyDescent="0.2">
      <c r="A344" s="2"/>
      <c r="B344" s="3"/>
    </row>
    <row r="345" spans="1:2" ht="13.5" customHeight="1" x14ac:dyDescent="0.2">
      <c r="A345" s="2"/>
      <c r="B345" s="3"/>
    </row>
    <row r="346" spans="1:2" ht="13.5" customHeight="1" x14ac:dyDescent="0.2">
      <c r="A346" s="2"/>
      <c r="B346" s="3"/>
    </row>
    <row r="347" spans="1:2" ht="13.5" customHeight="1" x14ac:dyDescent="0.2">
      <c r="A347" s="2"/>
      <c r="B347" s="3"/>
    </row>
    <row r="348" spans="1:2" ht="13.5" customHeight="1" x14ac:dyDescent="0.2">
      <c r="A348" s="2"/>
      <c r="B348" s="3"/>
    </row>
    <row r="349" spans="1:2" ht="13.5" customHeight="1" x14ac:dyDescent="0.2">
      <c r="A349" s="2"/>
      <c r="B349" s="3"/>
    </row>
    <row r="350" spans="1:2" ht="13.5" customHeight="1" x14ac:dyDescent="0.2">
      <c r="A350" s="2"/>
      <c r="B350" s="3"/>
    </row>
    <row r="351" spans="1:2" ht="13.5" customHeight="1" x14ac:dyDescent="0.2">
      <c r="A351" s="2"/>
      <c r="B351" s="3"/>
    </row>
    <row r="352" spans="1:2" ht="13.5" customHeight="1" x14ac:dyDescent="0.2">
      <c r="A352" s="2"/>
      <c r="B352" s="3"/>
    </row>
    <row r="353" spans="1:2" ht="13.5" customHeight="1" x14ac:dyDescent="0.2">
      <c r="A353" s="2"/>
      <c r="B353" s="3"/>
    </row>
    <row r="354" spans="1:2" ht="13.5" customHeight="1" x14ac:dyDescent="0.2">
      <c r="A354" s="2"/>
      <c r="B354" s="3"/>
    </row>
    <row r="355" spans="1:2" ht="13.5" customHeight="1" x14ac:dyDescent="0.2">
      <c r="A355" s="2"/>
      <c r="B355" s="3"/>
    </row>
    <row r="356" spans="1:2" ht="13.5" customHeight="1" x14ac:dyDescent="0.2">
      <c r="A356" s="2"/>
      <c r="B356" s="3"/>
    </row>
    <row r="357" spans="1:2" ht="13.5" customHeight="1" x14ac:dyDescent="0.2">
      <c r="A357" s="2"/>
      <c r="B357" s="3"/>
    </row>
    <row r="358" spans="1:2" ht="13.5" customHeight="1" x14ac:dyDescent="0.2">
      <c r="A358" s="2"/>
      <c r="B358" s="3"/>
    </row>
    <row r="359" spans="1:2" ht="13.5" customHeight="1" x14ac:dyDescent="0.2">
      <c r="A359" s="2"/>
      <c r="B359" s="3"/>
    </row>
    <row r="360" spans="1:2" ht="13.5" customHeight="1" x14ac:dyDescent="0.2">
      <c r="A360" s="2"/>
      <c r="B360" s="3"/>
    </row>
    <row r="361" spans="1:2" ht="13.5" customHeight="1" x14ac:dyDescent="0.2">
      <c r="A361" s="2"/>
      <c r="B361" s="3"/>
    </row>
    <row r="362" spans="1:2" ht="13.5" customHeight="1" x14ac:dyDescent="0.2">
      <c r="A362" s="2"/>
      <c r="B362" s="3"/>
    </row>
    <row r="363" spans="1:2" ht="13.5" customHeight="1" x14ac:dyDescent="0.2">
      <c r="A363" s="2"/>
      <c r="B363" s="3"/>
    </row>
    <row r="364" spans="1:2" ht="13.5" customHeight="1" x14ac:dyDescent="0.2">
      <c r="A364" s="2"/>
      <c r="B364" s="3"/>
    </row>
    <row r="365" spans="1:2" ht="13.5" customHeight="1" x14ac:dyDescent="0.2">
      <c r="A365" s="2"/>
      <c r="B365" s="3"/>
    </row>
    <row r="366" spans="1:2" ht="13.5" customHeight="1" x14ac:dyDescent="0.2">
      <c r="A366" s="2"/>
      <c r="B366" s="3"/>
    </row>
    <row r="367" spans="1:2" ht="13.5" customHeight="1" x14ac:dyDescent="0.2">
      <c r="A367" s="2"/>
      <c r="B367" s="3"/>
    </row>
    <row r="368" spans="1:2" ht="13.5" customHeight="1" x14ac:dyDescent="0.2">
      <c r="A368" s="2"/>
      <c r="B368" s="3"/>
    </row>
    <row r="369" spans="1:2" ht="13.5" customHeight="1" x14ac:dyDescent="0.2">
      <c r="A369" s="2"/>
      <c r="B369" s="3"/>
    </row>
    <row r="370" spans="1:2" ht="13.5" customHeight="1" x14ac:dyDescent="0.2">
      <c r="A370" s="2"/>
      <c r="B370" s="3"/>
    </row>
    <row r="371" spans="1:2" ht="13.5" customHeight="1" x14ac:dyDescent="0.2">
      <c r="A371" s="2"/>
      <c r="B371" s="3"/>
    </row>
    <row r="372" spans="1:2" ht="13.5" customHeight="1" x14ac:dyDescent="0.2">
      <c r="A372" s="2"/>
      <c r="B372" s="3"/>
    </row>
    <row r="373" spans="1:2" ht="13.5" customHeight="1" x14ac:dyDescent="0.2">
      <c r="A373" s="2"/>
      <c r="B373" s="3"/>
    </row>
    <row r="374" spans="1:2" ht="13.5" customHeight="1" x14ac:dyDescent="0.2">
      <c r="A374" s="2"/>
      <c r="B374" s="3"/>
    </row>
    <row r="375" spans="1:2" ht="13.5" customHeight="1" x14ac:dyDescent="0.2">
      <c r="A375" s="2"/>
      <c r="B375" s="3"/>
    </row>
    <row r="376" spans="1:2" ht="13.5" customHeight="1" x14ac:dyDescent="0.2">
      <c r="A376" s="2"/>
      <c r="B376" s="3"/>
    </row>
    <row r="377" spans="1:2" ht="13.5" customHeight="1" x14ac:dyDescent="0.2">
      <c r="A377" s="2"/>
      <c r="B377" s="3"/>
    </row>
    <row r="378" spans="1:2" ht="13.5" customHeight="1" x14ac:dyDescent="0.2">
      <c r="A378" s="2"/>
      <c r="B378" s="3"/>
    </row>
    <row r="379" spans="1:2" ht="13.5" customHeight="1" x14ac:dyDescent="0.2">
      <c r="A379" s="2"/>
      <c r="B379" s="3"/>
    </row>
    <row r="380" spans="1:2" ht="13.5" customHeight="1" x14ac:dyDescent="0.2">
      <c r="A380" s="2"/>
      <c r="B380" s="3"/>
    </row>
    <row r="381" spans="1:2" ht="13.5" customHeight="1" x14ac:dyDescent="0.2">
      <c r="A381" s="2"/>
      <c r="B381" s="3"/>
    </row>
    <row r="382" spans="1:2" ht="13.5" customHeight="1" x14ac:dyDescent="0.2">
      <c r="A382" s="2"/>
      <c r="B382" s="3"/>
    </row>
    <row r="383" spans="1:2" ht="13.5" customHeight="1" x14ac:dyDescent="0.2">
      <c r="A383" s="2"/>
      <c r="B383" s="3"/>
    </row>
    <row r="384" spans="1:2" ht="13.5" customHeight="1" x14ac:dyDescent="0.2">
      <c r="A384" s="2"/>
      <c r="B384" s="3"/>
    </row>
    <row r="385" spans="1:2" ht="13.5" customHeight="1" x14ac:dyDescent="0.2">
      <c r="A385" s="2"/>
      <c r="B385" s="3"/>
    </row>
    <row r="386" spans="1:2" ht="13.5" customHeight="1" x14ac:dyDescent="0.2">
      <c r="A386" s="2"/>
      <c r="B386" s="3"/>
    </row>
    <row r="387" spans="1:2" ht="13.5" customHeight="1" x14ac:dyDescent="0.2">
      <c r="A387" s="2"/>
      <c r="B387" s="3"/>
    </row>
    <row r="388" spans="1:2" ht="13.5" customHeight="1" x14ac:dyDescent="0.2">
      <c r="A388" s="2"/>
      <c r="B388" s="3"/>
    </row>
    <row r="389" spans="1:2" ht="13.5" customHeight="1" x14ac:dyDescent="0.2">
      <c r="A389" s="2"/>
      <c r="B389" s="3"/>
    </row>
    <row r="390" spans="1:2" ht="13.5" customHeight="1" x14ac:dyDescent="0.2">
      <c r="A390" s="2"/>
      <c r="B390" s="3"/>
    </row>
    <row r="391" spans="1:2" ht="13.5" customHeight="1" x14ac:dyDescent="0.2">
      <c r="A391" s="2"/>
      <c r="B391" s="3"/>
    </row>
    <row r="392" spans="1:2" ht="13.5" customHeight="1" x14ac:dyDescent="0.2">
      <c r="A392" s="2"/>
      <c r="B392" s="3"/>
    </row>
    <row r="393" spans="1:2" ht="13.5" customHeight="1" x14ac:dyDescent="0.2">
      <c r="A393" s="2"/>
      <c r="B393" s="3"/>
    </row>
    <row r="394" spans="1:2" ht="13.5" customHeight="1" x14ac:dyDescent="0.2">
      <c r="A394" s="2"/>
      <c r="B394" s="3"/>
    </row>
    <row r="395" spans="1:2" ht="13.5" customHeight="1" x14ac:dyDescent="0.2">
      <c r="A395" s="2"/>
      <c r="B395" s="3"/>
    </row>
    <row r="396" spans="1:2" ht="13.5" customHeight="1" x14ac:dyDescent="0.2">
      <c r="A396" s="2"/>
      <c r="B396" s="3"/>
    </row>
    <row r="397" spans="1:2" ht="13.5" customHeight="1" x14ac:dyDescent="0.2">
      <c r="A397" s="2"/>
      <c r="B397" s="3"/>
    </row>
    <row r="398" spans="1:2" ht="13.5" customHeight="1" x14ac:dyDescent="0.2">
      <c r="A398" s="2"/>
      <c r="B398" s="3"/>
    </row>
    <row r="399" spans="1:2" ht="13.5" customHeight="1" x14ac:dyDescent="0.2">
      <c r="A399" s="2"/>
      <c r="B399" s="3"/>
    </row>
    <row r="400" spans="1:2" ht="13.5" customHeight="1" x14ac:dyDescent="0.2">
      <c r="A400" s="2"/>
      <c r="B400" s="3"/>
    </row>
    <row r="401" spans="1:2" ht="13.5" customHeight="1" x14ac:dyDescent="0.2">
      <c r="A401" s="2"/>
      <c r="B401" s="3"/>
    </row>
    <row r="402" spans="1:2" ht="13.5" customHeight="1" x14ac:dyDescent="0.2">
      <c r="A402" s="2"/>
      <c r="B402" s="3"/>
    </row>
    <row r="403" spans="1:2" ht="13.5" customHeight="1" x14ac:dyDescent="0.2">
      <c r="A403" s="2"/>
      <c r="B403" s="3"/>
    </row>
    <row r="404" spans="1:2" ht="13.5" customHeight="1" x14ac:dyDescent="0.2">
      <c r="A404" s="2"/>
      <c r="B404" s="3"/>
    </row>
    <row r="405" spans="1:2" ht="13.5" customHeight="1" x14ac:dyDescent="0.2">
      <c r="A405" s="2"/>
      <c r="B405" s="3"/>
    </row>
    <row r="406" spans="1:2" ht="13.5" customHeight="1" x14ac:dyDescent="0.2">
      <c r="A406" s="2"/>
      <c r="B406" s="3"/>
    </row>
    <row r="407" spans="1:2" ht="13.5" customHeight="1" x14ac:dyDescent="0.2">
      <c r="A407" s="2"/>
      <c r="B407" s="3"/>
    </row>
    <row r="408" spans="1:2" ht="13.5" customHeight="1" x14ac:dyDescent="0.2">
      <c r="A408" s="2"/>
      <c r="B408" s="3"/>
    </row>
    <row r="409" spans="1:2" ht="13.5" customHeight="1" x14ac:dyDescent="0.2">
      <c r="A409" s="2"/>
      <c r="B409" s="3"/>
    </row>
    <row r="410" spans="1:2" ht="13.5" customHeight="1" x14ac:dyDescent="0.2">
      <c r="A410" s="2"/>
      <c r="B410" s="3"/>
    </row>
    <row r="411" spans="1:2" ht="13.5" customHeight="1" x14ac:dyDescent="0.2">
      <c r="A411" s="2"/>
      <c r="B411" s="3"/>
    </row>
    <row r="412" spans="1:2" ht="13.5" customHeight="1" x14ac:dyDescent="0.2">
      <c r="A412" s="2"/>
      <c r="B412" s="3"/>
    </row>
    <row r="413" spans="1:2" ht="13.5" customHeight="1" x14ac:dyDescent="0.2">
      <c r="A413" s="2"/>
      <c r="B413" s="3"/>
    </row>
    <row r="414" spans="1:2" ht="13.5" customHeight="1" x14ac:dyDescent="0.2">
      <c r="A414" s="2"/>
      <c r="B414" s="3"/>
    </row>
    <row r="415" spans="1:2" ht="13.5" customHeight="1" x14ac:dyDescent="0.2">
      <c r="A415" s="2"/>
      <c r="B415" s="3"/>
    </row>
    <row r="416" spans="1:2" ht="13.5" customHeight="1" x14ac:dyDescent="0.2">
      <c r="A416" s="2"/>
      <c r="B416" s="3"/>
    </row>
    <row r="417" spans="1:2" ht="13.5" customHeight="1" x14ac:dyDescent="0.2">
      <c r="A417" s="2"/>
      <c r="B417" s="3"/>
    </row>
    <row r="418" spans="1:2" ht="13.5" customHeight="1" x14ac:dyDescent="0.2">
      <c r="A418" s="2"/>
      <c r="B418" s="3"/>
    </row>
    <row r="419" spans="1:2" ht="13.5" customHeight="1" x14ac:dyDescent="0.2">
      <c r="A419" s="2"/>
      <c r="B419" s="3"/>
    </row>
    <row r="420" spans="1:2" ht="13.5" customHeight="1" x14ac:dyDescent="0.2">
      <c r="A420" s="2"/>
      <c r="B420" s="3"/>
    </row>
    <row r="421" spans="1:2" ht="13.5" customHeight="1" x14ac:dyDescent="0.2">
      <c r="A421" s="2"/>
      <c r="B421" s="3"/>
    </row>
    <row r="422" spans="1:2" ht="13.5" customHeight="1" x14ac:dyDescent="0.2">
      <c r="A422" s="2"/>
      <c r="B422" s="3"/>
    </row>
    <row r="423" spans="1:2" ht="13.5" customHeight="1" x14ac:dyDescent="0.2">
      <c r="A423" s="2"/>
      <c r="B423" s="3"/>
    </row>
    <row r="424" spans="1:2" ht="13.5" customHeight="1" x14ac:dyDescent="0.2">
      <c r="A424" s="2"/>
      <c r="B424" s="3"/>
    </row>
    <row r="425" spans="1:2" ht="13.5" customHeight="1" x14ac:dyDescent="0.2">
      <c r="A425" s="2"/>
      <c r="B425" s="3"/>
    </row>
    <row r="426" spans="1:2" ht="13.5" customHeight="1" x14ac:dyDescent="0.2">
      <c r="A426" s="2"/>
      <c r="B426" s="3"/>
    </row>
    <row r="427" spans="1:2" ht="13.5" customHeight="1" x14ac:dyDescent="0.2">
      <c r="A427" s="2"/>
      <c r="B427" s="3"/>
    </row>
    <row r="428" spans="1:2" ht="13.5" customHeight="1" x14ac:dyDescent="0.2">
      <c r="A428" s="2"/>
      <c r="B428" s="3"/>
    </row>
    <row r="429" spans="1:2" ht="13.5" customHeight="1" x14ac:dyDescent="0.2">
      <c r="A429" s="2"/>
      <c r="B429" s="3"/>
    </row>
    <row r="430" spans="1:2" ht="13.5" customHeight="1" x14ac:dyDescent="0.2">
      <c r="A430" s="2"/>
      <c r="B430" s="3"/>
    </row>
    <row r="431" spans="1:2" ht="13.5" customHeight="1" x14ac:dyDescent="0.2">
      <c r="A431" s="2"/>
      <c r="B431" s="3"/>
    </row>
    <row r="432" spans="1:2" ht="13.5" customHeight="1" x14ac:dyDescent="0.2">
      <c r="A432" s="2"/>
      <c r="B432" s="3"/>
    </row>
    <row r="433" spans="1:2" ht="13.5" customHeight="1" x14ac:dyDescent="0.2">
      <c r="A433" s="2"/>
      <c r="B433" s="3"/>
    </row>
    <row r="434" spans="1:2" ht="13.5" customHeight="1" x14ac:dyDescent="0.2">
      <c r="A434" s="2"/>
      <c r="B434" s="3"/>
    </row>
    <row r="435" spans="1:2" ht="13.5" customHeight="1" x14ac:dyDescent="0.2">
      <c r="A435" s="2"/>
      <c r="B435" s="3"/>
    </row>
    <row r="436" spans="1:2" ht="13.5" customHeight="1" x14ac:dyDescent="0.2">
      <c r="A436" s="2"/>
      <c r="B436" s="3"/>
    </row>
    <row r="437" spans="1:2" ht="13.5" customHeight="1" x14ac:dyDescent="0.2">
      <c r="A437" s="2"/>
      <c r="B437" s="3"/>
    </row>
    <row r="438" spans="1:2" ht="13.5" customHeight="1" x14ac:dyDescent="0.2">
      <c r="A438" s="2"/>
      <c r="B438" s="3"/>
    </row>
    <row r="439" spans="1:2" ht="13.5" customHeight="1" x14ac:dyDescent="0.2">
      <c r="A439" s="2"/>
      <c r="B439" s="3"/>
    </row>
    <row r="440" spans="1:2" ht="13.5" customHeight="1" x14ac:dyDescent="0.2">
      <c r="A440" s="2"/>
      <c r="B440" s="3"/>
    </row>
    <row r="441" spans="1:2" ht="13.5" customHeight="1" x14ac:dyDescent="0.2">
      <c r="A441" s="2"/>
      <c r="B441" s="3"/>
    </row>
    <row r="442" spans="1:2" ht="13.5" customHeight="1" x14ac:dyDescent="0.2">
      <c r="A442" s="2"/>
      <c r="B442" s="3"/>
    </row>
    <row r="443" spans="1:2" ht="13.5" customHeight="1" x14ac:dyDescent="0.2">
      <c r="A443" s="2"/>
      <c r="B443" s="3"/>
    </row>
    <row r="444" spans="1:2" ht="13.5" customHeight="1" x14ac:dyDescent="0.2">
      <c r="A444" s="2"/>
      <c r="B444" s="3"/>
    </row>
    <row r="445" spans="1:2" ht="13.5" customHeight="1" x14ac:dyDescent="0.2">
      <c r="A445" s="2"/>
      <c r="B445" s="3"/>
    </row>
    <row r="446" spans="1:2" ht="13.5" customHeight="1" x14ac:dyDescent="0.2">
      <c r="A446" s="2"/>
      <c r="B446" s="3"/>
    </row>
    <row r="447" spans="1:2" ht="13.5" customHeight="1" x14ac:dyDescent="0.2">
      <c r="A447" s="2"/>
      <c r="B447" s="3"/>
    </row>
    <row r="448" spans="1:2" ht="13.5" customHeight="1" x14ac:dyDescent="0.2">
      <c r="A448" s="2"/>
      <c r="B448" s="3"/>
    </row>
    <row r="449" spans="1:2" ht="13.5" customHeight="1" x14ac:dyDescent="0.2">
      <c r="A449" s="2"/>
      <c r="B449" s="3"/>
    </row>
    <row r="450" spans="1:2" ht="13.5" customHeight="1" x14ac:dyDescent="0.2">
      <c r="A450" s="2"/>
      <c r="B450" s="3"/>
    </row>
    <row r="451" spans="1:2" ht="13.5" customHeight="1" x14ac:dyDescent="0.2">
      <c r="A451" s="2"/>
      <c r="B451" s="3"/>
    </row>
    <row r="452" spans="1:2" ht="13.5" customHeight="1" x14ac:dyDescent="0.2">
      <c r="A452" s="2"/>
      <c r="B452" s="3"/>
    </row>
    <row r="453" spans="1:2" ht="13.5" customHeight="1" x14ac:dyDescent="0.2">
      <c r="A453" s="2"/>
      <c r="B453" s="3"/>
    </row>
    <row r="454" spans="1:2" ht="13.5" customHeight="1" x14ac:dyDescent="0.2">
      <c r="A454" s="2"/>
      <c r="B454" s="3"/>
    </row>
    <row r="455" spans="1:2" ht="13.5" customHeight="1" x14ac:dyDescent="0.2">
      <c r="A455" s="2"/>
      <c r="B455" s="3"/>
    </row>
    <row r="456" spans="1:2" ht="13.5" customHeight="1" x14ac:dyDescent="0.2">
      <c r="A456" s="2"/>
      <c r="B456" s="3"/>
    </row>
    <row r="457" spans="1:2" ht="13.5" customHeight="1" x14ac:dyDescent="0.2">
      <c r="A457" s="2"/>
      <c r="B457" s="3"/>
    </row>
    <row r="458" spans="1:2" ht="13.5" customHeight="1" x14ac:dyDescent="0.2">
      <c r="A458" s="2"/>
      <c r="B458" s="3"/>
    </row>
    <row r="459" spans="1:2" ht="13.5" customHeight="1" x14ac:dyDescent="0.2">
      <c r="A459" s="2"/>
      <c r="B459" s="3"/>
    </row>
    <row r="460" spans="1:2" ht="13.5" customHeight="1" x14ac:dyDescent="0.2">
      <c r="A460" s="2"/>
      <c r="B460" s="3"/>
    </row>
    <row r="461" spans="1:2" ht="13.5" customHeight="1" x14ac:dyDescent="0.2">
      <c r="A461" s="2"/>
      <c r="B461" s="3"/>
    </row>
    <row r="462" spans="1:2" ht="13.5" customHeight="1" x14ac:dyDescent="0.2">
      <c r="A462" s="2"/>
      <c r="B462" s="3"/>
    </row>
    <row r="463" spans="1:2" ht="13.5" customHeight="1" x14ac:dyDescent="0.2">
      <c r="A463" s="2"/>
      <c r="B463" s="3"/>
    </row>
    <row r="464" spans="1:2" ht="13.5" customHeight="1" x14ac:dyDescent="0.2">
      <c r="A464" s="2"/>
      <c r="B464" s="3"/>
    </row>
    <row r="465" spans="1:2" ht="13.5" customHeight="1" x14ac:dyDescent="0.2">
      <c r="A465" s="2"/>
      <c r="B465" s="3"/>
    </row>
    <row r="466" spans="1:2" ht="13.5" customHeight="1" x14ac:dyDescent="0.2">
      <c r="A466" s="2"/>
      <c r="B466" s="3"/>
    </row>
    <row r="467" spans="1:2" ht="13.5" customHeight="1" x14ac:dyDescent="0.2">
      <c r="A467" s="2"/>
      <c r="B467" s="3"/>
    </row>
    <row r="468" spans="1:2" ht="13.5" customHeight="1" x14ac:dyDescent="0.2">
      <c r="A468" s="2"/>
      <c r="B468" s="3"/>
    </row>
    <row r="469" spans="1:2" ht="13.5" customHeight="1" x14ac:dyDescent="0.2">
      <c r="A469" s="2"/>
      <c r="B469" s="3"/>
    </row>
    <row r="470" spans="1:2" ht="13.5" customHeight="1" x14ac:dyDescent="0.2">
      <c r="A470" s="2"/>
      <c r="B470" s="3"/>
    </row>
    <row r="471" spans="1:2" ht="13.5" customHeight="1" x14ac:dyDescent="0.2">
      <c r="A471" s="2"/>
      <c r="B471" s="3"/>
    </row>
    <row r="472" spans="1:2" ht="13.5" customHeight="1" x14ac:dyDescent="0.2">
      <c r="A472" s="2"/>
      <c r="B472" s="3"/>
    </row>
    <row r="473" spans="1:2" ht="13.5" customHeight="1" x14ac:dyDescent="0.2">
      <c r="A473" s="2"/>
      <c r="B473" s="3"/>
    </row>
    <row r="474" spans="1:2" ht="13.5" customHeight="1" x14ac:dyDescent="0.2">
      <c r="A474" s="2"/>
      <c r="B474" s="3"/>
    </row>
    <row r="475" spans="1:2" ht="13.5" customHeight="1" x14ac:dyDescent="0.2">
      <c r="A475" s="2"/>
      <c r="B475" s="3"/>
    </row>
    <row r="476" spans="1:2" ht="13.5" customHeight="1" x14ac:dyDescent="0.2">
      <c r="A476" s="2"/>
      <c r="B476" s="3"/>
    </row>
    <row r="477" spans="1:2" ht="13.5" customHeight="1" x14ac:dyDescent="0.2">
      <c r="A477" s="2"/>
      <c r="B477" s="3"/>
    </row>
    <row r="478" spans="1:2" ht="13.5" customHeight="1" x14ac:dyDescent="0.2">
      <c r="A478" s="2"/>
      <c r="B478" s="3"/>
    </row>
    <row r="479" spans="1:2" ht="13.5" customHeight="1" x14ac:dyDescent="0.2">
      <c r="A479" s="2"/>
      <c r="B479" s="3"/>
    </row>
    <row r="480" spans="1:2" ht="13.5" customHeight="1" x14ac:dyDescent="0.2">
      <c r="A480" s="2"/>
      <c r="B480" s="3"/>
    </row>
    <row r="481" spans="1:2" ht="13.5" customHeight="1" x14ac:dyDescent="0.2">
      <c r="A481" s="2"/>
      <c r="B481" s="3"/>
    </row>
    <row r="482" spans="1:2" ht="13.5" customHeight="1" x14ac:dyDescent="0.2">
      <c r="A482" s="2"/>
      <c r="B482" s="3"/>
    </row>
    <row r="483" spans="1:2" ht="13.5" customHeight="1" x14ac:dyDescent="0.2">
      <c r="A483" s="2"/>
      <c r="B483" s="3"/>
    </row>
    <row r="484" spans="1:2" ht="13.5" customHeight="1" x14ac:dyDescent="0.2">
      <c r="A484" s="2"/>
      <c r="B484" s="3"/>
    </row>
    <row r="485" spans="1:2" ht="13.5" customHeight="1" x14ac:dyDescent="0.2">
      <c r="A485" s="2"/>
      <c r="B485" s="3"/>
    </row>
    <row r="486" spans="1:2" ht="13.5" customHeight="1" x14ac:dyDescent="0.2">
      <c r="A486" s="2"/>
      <c r="B486" s="3"/>
    </row>
    <row r="487" spans="1:2" ht="13.5" customHeight="1" x14ac:dyDescent="0.2">
      <c r="A487" s="2"/>
      <c r="B487" s="3"/>
    </row>
    <row r="488" spans="1:2" ht="13.5" customHeight="1" x14ac:dyDescent="0.2">
      <c r="A488" s="2"/>
      <c r="B488" s="3"/>
    </row>
    <row r="489" spans="1:2" ht="13.5" customHeight="1" x14ac:dyDescent="0.2">
      <c r="A489" s="2"/>
      <c r="B489" s="3"/>
    </row>
    <row r="490" spans="1:2" ht="13.5" customHeight="1" x14ac:dyDescent="0.2">
      <c r="A490" s="2"/>
      <c r="B490" s="3"/>
    </row>
    <row r="491" spans="1:2" ht="13.5" customHeight="1" x14ac:dyDescent="0.2">
      <c r="A491" s="2"/>
      <c r="B491" s="3"/>
    </row>
    <row r="492" spans="1:2" ht="13.5" customHeight="1" x14ac:dyDescent="0.2">
      <c r="A492" s="2"/>
      <c r="B492" s="3"/>
    </row>
    <row r="493" spans="1:2" ht="13.5" customHeight="1" x14ac:dyDescent="0.2">
      <c r="A493" s="2"/>
      <c r="B493" s="3"/>
    </row>
    <row r="494" spans="1:2" ht="13.5" customHeight="1" x14ac:dyDescent="0.2">
      <c r="A494" s="2"/>
      <c r="B494" s="3"/>
    </row>
    <row r="495" spans="1:2" ht="13.5" customHeight="1" x14ac:dyDescent="0.2">
      <c r="A495" s="2"/>
      <c r="B495" s="3"/>
    </row>
    <row r="496" spans="1:2" ht="13.5" customHeight="1" x14ac:dyDescent="0.2">
      <c r="A496" s="2"/>
      <c r="B496" s="3"/>
    </row>
    <row r="497" spans="1:2" ht="13.5" customHeight="1" x14ac:dyDescent="0.2">
      <c r="A497" s="2"/>
      <c r="B497" s="3"/>
    </row>
    <row r="498" spans="1:2" ht="13.5" customHeight="1" x14ac:dyDescent="0.2">
      <c r="A498" s="2"/>
      <c r="B498" s="3"/>
    </row>
    <row r="499" spans="1:2" ht="13.5" customHeight="1" x14ac:dyDescent="0.2">
      <c r="A499" s="2"/>
      <c r="B499" s="3"/>
    </row>
    <row r="500" spans="1:2" ht="13.5" customHeight="1" x14ac:dyDescent="0.2">
      <c r="A500" s="2"/>
      <c r="B500" s="3"/>
    </row>
    <row r="501" spans="1:2" ht="13.5" customHeight="1" x14ac:dyDescent="0.2">
      <c r="A501" s="2"/>
      <c r="B501" s="3"/>
    </row>
    <row r="502" spans="1:2" ht="13.5" customHeight="1" x14ac:dyDescent="0.2">
      <c r="A502" s="2"/>
      <c r="B502" s="3"/>
    </row>
    <row r="503" spans="1:2" ht="13.5" customHeight="1" x14ac:dyDescent="0.2">
      <c r="A503" s="2"/>
      <c r="B503" s="3"/>
    </row>
    <row r="504" spans="1:2" ht="13.5" customHeight="1" x14ac:dyDescent="0.2">
      <c r="A504" s="2"/>
      <c r="B504" s="3"/>
    </row>
    <row r="505" spans="1:2" ht="13.5" customHeight="1" x14ac:dyDescent="0.2">
      <c r="A505" s="2"/>
      <c r="B505" s="3"/>
    </row>
    <row r="506" spans="1:2" ht="13.5" customHeight="1" x14ac:dyDescent="0.2">
      <c r="A506" s="2"/>
      <c r="B506" s="3"/>
    </row>
    <row r="507" spans="1:2" ht="13.5" customHeight="1" x14ac:dyDescent="0.2">
      <c r="A507" s="2"/>
      <c r="B507" s="3"/>
    </row>
    <row r="508" spans="1:2" ht="13.5" customHeight="1" x14ac:dyDescent="0.2">
      <c r="A508" s="2"/>
      <c r="B508" s="3"/>
    </row>
    <row r="509" spans="1:2" ht="13.5" customHeight="1" x14ac:dyDescent="0.2">
      <c r="A509" s="2"/>
      <c r="B509" s="3"/>
    </row>
    <row r="510" spans="1:2" ht="13.5" customHeight="1" x14ac:dyDescent="0.2">
      <c r="A510" s="2"/>
      <c r="B510" s="3"/>
    </row>
    <row r="511" spans="1:2" ht="13.5" customHeight="1" x14ac:dyDescent="0.2">
      <c r="A511" s="2"/>
      <c r="B511" s="3"/>
    </row>
    <row r="512" spans="1:2" ht="13.5" customHeight="1" x14ac:dyDescent="0.2">
      <c r="A512" s="2"/>
      <c r="B512" s="3"/>
    </row>
    <row r="513" spans="1:2" ht="13.5" customHeight="1" x14ac:dyDescent="0.2">
      <c r="A513" s="2"/>
      <c r="B513" s="3"/>
    </row>
    <row r="514" spans="1:2" ht="13.5" customHeight="1" x14ac:dyDescent="0.2">
      <c r="A514" s="2"/>
      <c r="B514" s="3"/>
    </row>
    <row r="515" spans="1:2" ht="13.5" customHeight="1" x14ac:dyDescent="0.2">
      <c r="A515" s="2"/>
      <c r="B515" s="3"/>
    </row>
    <row r="516" spans="1:2" ht="13.5" customHeight="1" x14ac:dyDescent="0.2">
      <c r="A516" s="2"/>
      <c r="B516" s="3"/>
    </row>
    <row r="517" spans="1:2" ht="13.5" customHeight="1" x14ac:dyDescent="0.2">
      <c r="A517" s="2"/>
      <c r="B517" s="3"/>
    </row>
    <row r="518" spans="1:2" ht="13.5" customHeight="1" x14ac:dyDescent="0.2">
      <c r="A518" s="2"/>
      <c r="B518" s="3"/>
    </row>
    <row r="519" spans="1:2" ht="13.5" customHeight="1" x14ac:dyDescent="0.2">
      <c r="A519" s="2"/>
      <c r="B519" s="3"/>
    </row>
    <row r="520" spans="1:2" ht="13.5" customHeight="1" x14ac:dyDescent="0.2">
      <c r="A520" s="2"/>
      <c r="B520" s="3"/>
    </row>
    <row r="521" spans="1:2" ht="13.5" customHeight="1" x14ac:dyDescent="0.2">
      <c r="A521" s="2"/>
      <c r="B521" s="3"/>
    </row>
    <row r="522" spans="1:2" ht="13.5" customHeight="1" x14ac:dyDescent="0.2">
      <c r="A522" s="2"/>
      <c r="B522" s="3"/>
    </row>
    <row r="523" spans="1:2" ht="13.5" customHeight="1" x14ac:dyDescent="0.2">
      <c r="A523" s="2"/>
      <c r="B523" s="3"/>
    </row>
    <row r="524" spans="1:2" ht="13.5" customHeight="1" x14ac:dyDescent="0.2">
      <c r="A524" s="2"/>
      <c r="B524" s="3"/>
    </row>
    <row r="525" spans="1:2" ht="13.5" customHeight="1" x14ac:dyDescent="0.2">
      <c r="A525" s="2"/>
      <c r="B525" s="3"/>
    </row>
    <row r="526" spans="1:2" ht="13.5" customHeight="1" x14ac:dyDescent="0.2">
      <c r="A526" s="2"/>
      <c r="B526" s="3"/>
    </row>
    <row r="527" spans="1:2" ht="13.5" customHeight="1" x14ac:dyDescent="0.2">
      <c r="A527" s="2"/>
      <c r="B527" s="3"/>
    </row>
    <row r="528" spans="1:2" ht="13.5" customHeight="1" x14ac:dyDescent="0.2">
      <c r="A528" s="2"/>
      <c r="B528" s="3"/>
    </row>
    <row r="529" spans="1:2" ht="13.5" customHeight="1" x14ac:dyDescent="0.2">
      <c r="A529" s="2"/>
      <c r="B529" s="3"/>
    </row>
    <row r="530" spans="1:2" ht="13.5" customHeight="1" x14ac:dyDescent="0.2">
      <c r="A530" s="2"/>
      <c r="B530" s="3"/>
    </row>
    <row r="531" spans="1:2" ht="13.5" customHeight="1" x14ac:dyDescent="0.2">
      <c r="A531" s="2"/>
      <c r="B531" s="3"/>
    </row>
    <row r="532" spans="1:2" ht="13.5" customHeight="1" x14ac:dyDescent="0.2">
      <c r="A532" s="2"/>
      <c r="B532" s="3"/>
    </row>
    <row r="533" spans="1:2" ht="13.5" customHeight="1" x14ac:dyDescent="0.2">
      <c r="A533" s="2"/>
      <c r="B533" s="3"/>
    </row>
    <row r="534" spans="1:2" ht="13.5" customHeight="1" x14ac:dyDescent="0.2">
      <c r="A534" s="2"/>
      <c r="B534" s="3"/>
    </row>
    <row r="535" spans="1:2" ht="13.5" customHeight="1" x14ac:dyDescent="0.2">
      <c r="A535" s="2"/>
      <c r="B535" s="3"/>
    </row>
    <row r="536" spans="1:2" ht="13.5" customHeight="1" x14ac:dyDescent="0.2">
      <c r="A536" s="2"/>
      <c r="B536" s="3"/>
    </row>
    <row r="537" spans="1:2" ht="13.5" customHeight="1" x14ac:dyDescent="0.2">
      <c r="A537" s="2"/>
      <c r="B537" s="3"/>
    </row>
    <row r="538" spans="1:2" ht="13.5" customHeight="1" x14ac:dyDescent="0.2">
      <c r="A538" s="2"/>
      <c r="B538" s="3"/>
    </row>
    <row r="539" spans="1:2" ht="13.5" customHeight="1" x14ac:dyDescent="0.2">
      <c r="A539" s="2"/>
      <c r="B539" s="3"/>
    </row>
    <row r="540" spans="1:2" ht="13.5" customHeight="1" x14ac:dyDescent="0.2">
      <c r="A540" s="2"/>
      <c r="B540" s="3"/>
    </row>
    <row r="541" spans="1:2" ht="13.5" customHeight="1" x14ac:dyDescent="0.2">
      <c r="A541" s="2"/>
      <c r="B541" s="3"/>
    </row>
    <row r="542" spans="1:2" ht="13.5" customHeight="1" x14ac:dyDescent="0.2">
      <c r="A542" s="2"/>
      <c r="B542" s="3"/>
    </row>
    <row r="543" spans="1:2" ht="13.5" customHeight="1" x14ac:dyDescent="0.2">
      <c r="A543" s="2"/>
      <c r="B543" s="3"/>
    </row>
    <row r="544" spans="1:2" ht="13.5" customHeight="1" x14ac:dyDescent="0.2">
      <c r="A544" s="2"/>
      <c r="B544" s="3"/>
    </row>
    <row r="545" spans="1:2" ht="13.5" customHeight="1" x14ac:dyDescent="0.2">
      <c r="A545" s="2"/>
      <c r="B545" s="3"/>
    </row>
    <row r="546" spans="1:2" ht="13.5" customHeight="1" x14ac:dyDescent="0.2">
      <c r="A546" s="2"/>
      <c r="B546" s="3"/>
    </row>
    <row r="547" spans="1:2" ht="13.5" customHeight="1" x14ac:dyDescent="0.2">
      <c r="A547" s="2"/>
      <c r="B547" s="3"/>
    </row>
    <row r="548" spans="1:2" ht="13.5" customHeight="1" x14ac:dyDescent="0.2">
      <c r="A548" s="2"/>
      <c r="B548" s="3"/>
    </row>
    <row r="549" spans="1:2" ht="13.5" customHeight="1" x14ac:dyDescent="0.2">
      <c r="A549" s="2"/>
      <c r="B549" s="3"/>
    </row>
    <row r="550" spans="1:2" ht="13.5" customHeight="1" x14ac:dyDescent="0.2">
      <c r="A550" s="2"/>
      <c r="B550" s="3"/>
    </row>
    <row r="551" spans="1:2" ht="13.5" customHeight="1" x14ac:dyDescent="0.2">
      <c r="A551" s="2"/>
      <c r="B551" s="3"/>
    </row>
    <row r="552" spans="1:2" ht="13.5" customHeight="1" x14ac:dyDescent="0.2">
      <c r="A552" s="2"/>
      <c r="B552" s="3"/>
    </row>
    <row r="553" spans="1:2" ht="13.5" customHeight="1" x14ac:dyDescent="0.2">
      <c r="A553" s="2"/>
      <c r="B553" s="3"/>
    </row>
    <row r="554" spans="1:2" ht="13.5" customHeight="1" x14ac:dyDescent="0.2">
      <c r="A554" s="2"/>
      <c r="B554" s="3"/>
    </row>
    <row r="555" spans="1:2" ht="13.5" customHeight="1" x14ac:dyDescent="0.2">
      <c r="A555" s="2"/>
      <c r="B555" s="3"/>
    </row>
    <row r="556" spans="1:2" ht="13.5" customHeight="1" x14ac:dyDescent="0.2">
      <c r="A556" s="2"/>
      <c r="B556" s="3"/>
    </row>
    <row r="557" spans="1:2" ht="13.5" customHeight="1" x14ac:dyDescent="0.2">
      <c r="A557" s="2"/>
      <c r="B557" s="3"/>
    </row>
    <row r="558" spans="1:2" ht="13.5" customHeight="1" x14ac:dyDescent="0.2">
      <c r="A558" s="2"/>
      <c r="B558" s="3"/>
    </row>
    <row r="559" spans="1:2" ht="13.5" customHeight="1" x14ac:dyDescent="0.2">
      <c r="A559" s="2"/>
      <c r="B559" s="3"/>
    </row>
    <row r="560" spans="1:2" ht="13.5" customHeight="1" x14ac:dyDescent="0.2">
      <c r="A560" s="2"/>
      <c r="B560" s="3"/>
    </row>
    <row r="561" spans="1:2" ht="13.5" customHeight="1" x14ac:dyDescent="0.2">
      <c r="A561" s="2"/>
      <c r="B561" s="3"/>
    </row>
    <row r="562" spans="1:2" ht="13.5" customHeight="1" x14ac:dyDescent="0.2">
      <c r="A562" s="2"/>
      <c r="B562" s="3"/>
    </row>
    <row r="563" spans="1:2" ht="13.5" customHeight="1" x14ac:dyDescent="0.2">
      <c r="A563" s="2"/>
      <c r="B563" s="3"/>
    </row>
    <row r="564" spans="1:2" ht="13.5" customHeight="1" x14ac:dyDescent="0.2">
      <c r="A564" s="2"/>
      <c r="B564" s="3"/>
    </row>
    <row r="565" spans="1:2" ht="13.5" customHeight="1" x14ac:dyDescent="0.2">
      <c r="A565" s="2"/>
      <c r="B565" s="3"/>
    </row>
    <row r="566" spans="1:2" ht="13.5" customHeight="1" x14ac:dyDescent="0.2">
      <c r="A566" s="2"/>
      <c r="B566" s="3"/>
    </row>
    <row r="567" spans="1:2" ht="13.5" customHeight="1" x14ac:dyDescent="0.2">
      <c r="A567" s="2"/>
      <c r="B567" s="3"/>
    </row>
    <row r="568" spans="1:2" ht="13.5" customHeight="1" x14ac:dyDescent="0.2">
      <c r="A568" s="2"/>
      <c r="B568" s="3"/>
    </row>
    <row r="569" spans="1:2" ht="13.5" customHeight="1" x14ac:dyDescent="0.2">
      <c r="A569" s="2"/>
      <c r="B569" s="3"/>
    </row>
    <row r="570" spans="1:2" ht="13.5" customHeight="1" x14ac:dyDescent="0.2">
      <c r="A570" s="2"/>
      <c r="B570" s="3"/>
    </row>
    <row r="571" spans="1:2" ht="13.5" customHeight="1" x14ac:dyDescent="0.2">
      <c r="A571" s="2"/>
      <c r="B571" s="3"/>
    </row>
    <row r="572" spans="1:2" ht="13.5" customHeight="1" x14ac:dyDescent="0.2">
      <c r="A572" s="2"/>
      <c r="B572" s="3"/>
    </row>
    <row r="573" spans="1:2" ht="13.5" customHeight="1" x14ac:dyDescent="0.2">
      <c r="A573" s="2"/>
      <c r="B573" s="3"/>
    </row>
    <row r="574" spans="1:2" ht="13.5" customHeight="1" x14ac:dyDescent="0.2">
      <c r="A574" s="2"/>
      <c r="B574" s="3"/>
    </row>
    <row r="575" spans="1:2" ht="13.5" customHeight="1" x14ac:dyDescent="0.2">
      <c r="A575" s="2"/>
      <c r="B575" s="3"/>
    </row>
    <row r="576" spans="1:2" ht="13.5" customHeight="1" x14ac:dyDescent="0.2">
      <c r="A576" s="2"/>
      <c r="B576" s="3"/>
    </row>
    <row r="577" spans="1:2" ht="13.5" customHeight="1" x14ac:dyDescent="0.2">
      <c r="A577" s="2"/>
      <c r="B577" s="3"/>
    </row>
    <row r="578" spans="1:2" ht="13.5" customHeight="1" x14ac:dyDescent="0.2">
      <c r="A578" s="2"/>
      <c r="B578" s="3"/>
    </row>
    <row r="579" spans="1:2" ht="13.5" customHeight="1" x14ac:dyDescent="0.2">
      <c r="A579" s="2"/>
      <c r="B579" s="3"/>
    </row>
    <row r="580" spans="1:2" ht="13.5" customHeight="1" x14ac:dyDescent="0.2">
      <c r="A580" s="2"/>
      <c r="B580" s="3"/>
    </row>
    <row r="581" spans="1:2" ht="13.5" customHeight="1" x14ac:dyDescent="0.2">
      <c r="A581" s="2"/>
      <c r="B581" s="3"/>
    </row>
    <row r="582" spans="1:2" ht="13.5" customHeight="1" x14ac:dyDescent="0.2">
      <c r="A582" s="2"/>
      <c r="B582" s="3"/>
    </row>
    <row r="583" spans="1:2" ht="13.5" customHeight="1" x14ac:dyDescent="0.2">
      <c r="A583" s="2"/>
      <c r="B583" s="3"/>
    </row>
    <row r="584" spans="1:2" ht="13.5" customHeight="1" x14ac:dyDescent="0.2">
      <c r="A584" s="2"/>
      <c r="B584" s="3"/>
    </row>
    <row r="585" spans="1:2" ht="13.5" customHeight="1" x14ac:dyDescent="0.2">
      <c r="A585" s="2"/>
      <c r="B585" s="3"/>
    </row>
    <row r="586" spans="1:2" ht="13.5" customHeight="1" x14ac:dyDescent="0.2">
      <c r="A586" s="2"/>
      <c r="B586" s="3"/>
    </row>
    <row r="587" spans="1:2" ht="13.5" customHeight="1" x14ac:dyDescent="0.2">
      <c r="A587" s="2"/>
      <c r="B587" s="3"/>
    </row>
    <row r="588" spans="1:2" ht="13.5" customHeight="1" x14ac:dyDescent="0.2">
      <c r="A588" s="2"/>
      <c r="B588" s="3"/>
    </row>
    <row r="589" spans="1:2" ht="13.5" customHeight="1" x14ac:dyDescent="0.2">
      <c r="A589" s="2"/>
      <c r="B589" s="3"/>
    </row>
    <row r="590" spans="1:2" ht="13.5" customHeight="1" x14ac:dyDescent="0.2">
      <c r="A590" s="2"/>
      <c r="B590" s="3"/>
    </row>
    <row r="591" spans="1:2" ht="13.5" customHeight="1" x14ac:dyDescent="0.2">
      <c r="A591" s="2"/>
      <c r="B591" s="3"/>
    </row>
    <row r="592" spans="1:2" ht="13.5" customHeight="1" x14ac:dyDescent="0.2">
      <c r="A592" s="2"/>
      <c r="B592" s="3"/>
    </row>
    <row r="593" spans="1:2" ht="13.5" customHeight="1" x14ac:dyDescent="0.2">
      <c r="A593" s="2"/>
      <c r="B593" s="3"/>
    </row>
    <row r="594" spans="1:2" ht="13.5" customHeight="1" x14ac:dyDescent="0.2">
      <c r="A594" s="2"/>
      <c r="B594" s="3"/>
    </row>
    <row r="595" spans="1:2" ht="13.5" customHeight="1" x14ac:dyDescent="0.2">
      <c r="A595" s="2"/>
      <c r="B595" s="3"/>
    </row>
    <row r="596" spans="1:2" ht="13.5" customHeight="1" x14ac:dyDescent="0.2">
      <c r="A596" s="2"/>
      <c r="B596" s="3"/>
    </row>
    <row r="597" spans="1:2" ht="13.5" customHeight="1" x14ac:dyDescent="0.2">
      <c r="A597" s="2"/>
      <c r="B597" s="3"/>
    </row>
    <row r="598" spans="1:2" ht="13.5" customHeight="1" x14ac:dyDescent="0.2">
      <c r="A598" s="2"/>
      <c r="B598" s="3"/>
    </row>
    <row r="599" spans="1:2" ht="13.5" customHeight="1" x14ac:dyDescent="0.2">
      <c r="A599" s="2"/>
      <c r="B599" s="3"/>
    </row>
    <row r="600" spans="1:2" ht="13.5" customHeight="1" x14ac:dyDescent="0.2">
      <c r="A600" s="2"/>
      <c r="B600" s="3"/>
    </row>
    <row r="601" spans="1:2" ht="13.5" customHeight="1" x14ac:dyDescent="0.2">
      <c r="A601" s="2"/>
      <c r="B601" s="3"/>
    </row>
    <row r="602" spans="1:2" ht="13.5" customHeight="1" x14ac:dyDescent="0.2">
      <c r="A602" s="2"/>
      <c r="B602" s="3"/>
    </row>
    <row r="603" spans="1:2" ht="13.5" customHeight="1" x14ac:dyDescent="0.2">
      <c r="A603" s="2"/>
      <c r="B603" s="3"/>
    </row>
    <row r="604" spans="1:2" ht="13.5" customHeight="1" x14ac:dyDescent="0.2">
      <c r="A604" s="2"/>
      <c r="B604" s="3"/>
    </row>
    <row r="605" spans="1:2" ht="13.5" customHeight="1" x14ac:dyDescent="0.2">
      <c r="A605" s="2"/>
      <c r="B605" s="3"/>
    </row>
    <row r="606" spans="1:2" ht="13.5" customHeight="1" x14ac:dyDescent="0.2">
      <c r="A606" s="2"/>
      <c r="B606" s="3"/>
    </row>
    <row r="607" spans="1:2" ht="13.5" customHeight="1" x14ac:dyDescent="0.2">
      <c r="A607" s="2"/>
      <c r="B607" s="3"/>
    </row>
    <row r="608" spans="1:2" ht="13.5" customHeight="1" x14ac:dyDescent="0.2">
      <c r="A608" s="2"/>
      <c r="B608" s="3"/>
    </row>
    <row r="609" spans="1:2" ht="13.5" customHeight="1" x14ac:dyDescent="0.2">
      <c r="A609" s="2"/>
      <c r="B609" s="3"/>
    </row>
    <row r="610" spans="1:2" ht="13.5" customHeight="1" x14ac:dyDescent="0.2">
      <c r="A610" s="2"/>
      <c r="B610" s="3"/>
    </row>
    <row r="611" spans="1:2" ht="13.5" customHeight="1" x14ac:dyDescent="0.2">
      <c r="A611" s="2"/>
      <c r="B611" s="3"/>
    </row>
    <row r="612" spans="1:2" ht="13.5" customHeight="1" x14ac:dyDescent="0.2">
      <c r="A612" s="2"/>
      <c r="B612" s="3"/>
    </row>
    <row r="613" spans="1:2" ht="13.5" customHeight="1" x14ac:dyDescent="0.2">
      <c r="A613" s="2"/>
      <c r="B613" s="3"/>
    </row>
    <row r="614" spans="1:2" ht="13.5" customHeight="1" x14ac:dyDescent="0.2">
      <c r="A614" s="2"/>
      <c r="B614" s="3"/>
    </row>
    <row r="615" spans="1:2" ht="13.5" customHeight="1" x14ac:dyDescent="0.2">
      <c r="A615" s="2"/>
      <c r="B615" s="3"/>
    </row>
    <row r="616" spans="1:2" ht="13.5" customHeight="1" x14ac:dyDescent="0.2">
      <c r="A616" s="2"/>
      <c r="B616" s="3"/>
    </row>
    <row r="617" spans="1:2" ht="13.5" customHeight="1" x14ac:dyDescent="0.2">
      <c r="A617" s="2"/>
      <c r="B617" s="3"/>
    </row>
    <row r="618" spans="1:2" ht="13.5" customHeight="1" x14ac:dyDescent="0.2">
      <c r="A618" s="2"/>
      <c r="B618" s="3"/>
    </row>
    <row r="619" spans="1:2" ht="13.5" customHeight="1" x14ac:dyDescent="0.2">
      <c r="A619" s="2"/>
      <c r="B619" s="3"/>
    </row>
    <row r="620" spans="1:2" ht="13.5" customHeight="1" x14ac:dyDescent="0.2">
      <c r="A620" s="2"/>
      <c r="B620" s="3"/>
    </row>
    <row r="621" spans="1:2" ht="13.5" customHeight="1" x14ac:dyDescent="0.2">
      <c r="A621" s="2"/>
      <c r="B621" s="3"/>
    </row>
    <row r="622" spans="1:2" ht="13.5" customHeight="1" x14ac:dyDescent="0.2">
      <c r="A622" s="2"/>
      <c r="B622" s="3"/>
    </row>
    <row r="623" spans="1:2" ht="13.5" customHeight="1" x14ac:dyDescent="0.2">
      <c r="A623" s="2"/>
      <c r="B623" s="3"/>
    </row>
    <row r="624" spans="1:2" ht="13.5" customHeight="1" x14ac:dyDescent="0.2">
      <c r="A624" s="2"/>
      <c r="B624" s="3"/>
    </row>
    <row r="625" spans="1:2" ht="13.5" customHeight="1" x14ac:dyDescent="0.2">
      <c r="A625" s="2"/>
      <c r="B625" s="3"/>
    </row>
    <row r="626" spans="1:2" ht="13.5" customHeight="1" x14ac:dyDescent="0.2">
      <c r="A626" s="2"/>
      <c r="B626" s="3"/>
    </row>
    <row r="627" spans="1:2" ht="13.5" customHeight="1" x14ac:dyDescent="0.2">
      <c r="A627" s="2"/>
      <c r="B627" s="3"/>
    </row>
    <row r="628" spans="1:2" ht="13.5" customHeight="1" x14ac:dyDescent="0.2">
      <c r="A628" s="2"/>
      <c r="B628" s="3"/>
    </row>
    <row r="629" spans="1:2" ht="13.5" customHeight="1" x14ac:dyDescent="0.2">
      <c r="A629" s="2"/>
      <c r="B629" s="3"/>
    </row>
    <row r="630" spans="1:2" ht="13.5" customHeight="1" x14ac:dyDescent="0.2">
      <c r="A630" s="2"/>
      <c r="B630" s="3"/>
    </row>
    <row r="631" spans="1:2" ht="13.5" customHeight="1" x14ac:dyDescent="0.2">
      <c r="A631" s="2"/>
      <c r="B631" s="3"/>
    </row>
    <row r="632" spans="1:2" ht="13.5" customHeight="1" x14ac:dyDescent="0.2">
      <c r="A632" s="2"/>
      <c r="B632" s="3"/>
    </row>
    <row r="633" spans="1:2" ht="13.5" customHeight="1" x14ac:dyDescent="0.2">
      <c r="A633" s="2"/>
      <c r="B633" s="3"/>
    </row>
    <row r="634" spans="1:2" ht="13.5" customHeight="1" x14ac:dyDescent="0.2">
      <c r="A634" s="2"/>
      <c r="B634" s="3"/>
    </row>
    <row r="635" spans="1:2" ht="13.5" customHeight="1" x14ac:dyDescent="0.2">
      <c r="A635" s="2"/>
      <c r="B635" s="3"/>
    </row>
    <row r="636" spans="1:2" ht="13.5" customHeight="1" x14ac:dyDescent="0.2">
      <c r="A636" s="2"/>
      <c r="B636" s="3"/>
    </row>
    <row r="637" spans="1:2" ht="13.5" customHeight="1" x14ac:dyDescent="0.2">
      <c r="A637" s="2"/>
      <c r="B637" s="3"/>
    </row>
    <row r="638" spans="1:2" ht="13.5" customHeight="1" x14ac:dyDescent="0.2">
      <c r="A638" s="2"/>
      <c r="B638" s="3"/>
    </row>
    <row r="639" spans="1:2" ht="13.5" customHeight="1" x14ac:dyDescent="0.2">
      <c r="A639" s="2"/>
      <c r="B639" s="3"/>
    </row>
    <row r="640" spans="1:2" ht="13.5" customHeight="1" x14ac:dyDescent="0.2">
      <c r="A640" s="2"/>
      <c r="B640" s="3"/>
    </row>
    <row r="641" spans="1:2" ht="13.5" customHeight="1" x14ac:dyDescent="0.2">
      <c r="A641" s="2"/>
      <c r="B641" s="3"/>
    </row>
    <row r="642" spans="1:2" ht="13.5" customHeight="1" x14ac:dyDescent="0.2">
      <c r="A642" s="2"/>
      <c r="B642" s="3"/>
    </row>
    <row r="643" spans="1:2" ht="13.5" customHeight="1" x14ac:dyDescent="0.2">
      <c r="A643" s="2"/>
      <c r="B643" s="3"/>
    </row>
    <row r="644" spans="1:2" ht="13.5" customHeight="1" x14ac:dyDescent="0.2">
      <c r="A644" s="2"/>
      <c r="B644" s="3"/>
    </row>
    <row r="645" spans="1:2" ht="13.5" customHeight="1" x14ac:dyDescent="0.2">
      <c r="A645" s="2"/>
      <c r="B645" s="3"/>
    </row>
    <row r="646" spans="1:2" ht="13.5" customHeight="1" x14ac:dyDescent="0.2">
      <c r="A646" s="2"/>
      <c r="B646" s="3"/>
    </row>
    <row r="647" spans="1:2" ht="13.5" customHeight="1" x14ac:dyDescent="0.2">
      <c r="A647" s="2"/>
      <c r="B647" s="3"/>
    </row>
    <row r="648" spans="1:2" ht="13.5" customHeight="1" x14ac:dyDescent="0.2">
      <c r="A648" s="2"/>
      <c r="B648" s="3"/>
    </row>
    <row r="649" spans="1:2" ht="13.5" customHeight="1" x14ac:dyDescent="0.2">
      <c r="A649" s="2"/>
      <c r="B649" s="3"/>
    </row>
    <row r="650" spans="1:2" ht="13.5" customHeight="1" x14ac:dyDescent="0.2">
      <c r="A650" s="2"/>
      <c r="B650" s="3"/>
    </row>
    <row r="651" spans="1:2" ht="13.5" customHeight="1" x14ac:dyDescent="0.2">
      <c r="A651" s="2"/>
      <c r="B651" s="3"/>
    </row>
    <row r="652" spans="1:2" ht="13.5" customHeight="1" x14ac:dyDescent="0.2">
      <c r="A652" s="2"/>
      <c r="B652" s="3"/>
    </row>
    <row r="653" spans="1:2" ht="13.5" customHeight="1" x14ac:dyDescent="0.2">
      <c r="A653" s="2"/>
      <c r="B653" s="3"/>
    </row>
    <row r="654" spans="1:2" ht="13.5" customHeight="1" x14ac:dyDescent="0.2">
      <c r="A654" s="2"/>
      <c r="B654" s="3"/>
    </row>
    <row r="655" spans="1:2" ht="13.5" customHeight="1" x14ac:dyDescent="0.2">
      <c r="A655" s="2"/>
      <c r="B655" s="3"/>
    </row>
    <row r="656" spans="1:2" ht="13.5" customHeight="1" x14ac:dyDescent="0.2">
      <c r="A656" s="2"/>
      <c r="B656" s="3"/>
    </row>
    <row r="657" spans="1:2" ht="13.5" customHeight="1" x14ac:dyDescent="0.2">
      <c r="A657" s="2"/>
      <c r="B657" s="3"/>
    </row>
    <row r="658" spans="1:2" ht="13.5" customHeight="1" x14ac:dyDescent="0.2">
      <c r="A658" s="2"/>
      <c r="B658" s="3"/>
    </row>
    <row r="659" spans="1:2" ht="13.5" customHeight="1" x14ac:dyDescent="0.2">
      <c r="A659" s="2"/>
      <c r="B659" s="3"/>
    </row>
    <row r="660" spans="1:2" ht="13.5" customHeight="1" x14ac:dyDescent="0.2">
      <c r="A660" s="2"/>
      <c r="B660" s="3"/>
    </row>
    <row r="661" spans="1:2" ht="13.5" customHeight="1" x14ac:dyDescent="0.2">
      <c r="A661" s="2"/>
      <c r="B661" s="3"/>
    </row>
    <row r="662" spans="1:2" ht="13.5" customHeight="1" x14ac:dyDescent="0.2">
      <c r="A662" s="2"/>
      <c r="B662" s="3"/>
    </row>
    <row r="663" spans="1:2" ht="13.5" customHeight="1" x14ac:dyDescent="0.2">
      <c r="A663" s="2"/>
      <c r="B663" s="3"/>
    </row>
    <row r="664" spans="1:2" ht="13.5" customHeight="1" x14ac:dyDescent="0.2">
      <c r="A664" s="2"/>
      <c r="B664" s="3"/>
    </row>
    <row r="665" spans="1:2" ht="13.5" customHeight="1" x14ac:dyDescent="0.2">
      <c r="A665" s="2"/>
      <c r="B665" s="3"/>
    </row>
    <row r="666" spans="1:2" ht="13.5" customHeight="1" x14ac:dyDescent="0.2">
      <c r="A666" s="2"/>
      <c r="B666" s="3"/>
    </row>
    <row r="667" spans="1:2" ht="13.5" customHeight="1" x14ac:dyDescent="0.2">
      <c r="A667" s="2"/>
      <c r="B667" s="3"/>
    </row>
    <row r="668" spans="1:2" ht="13.5" customHeight="1" x14ac:dyDescent="0.2">
      <c r="A668" s="2"/>
      <c r="B668" s="3"/>
    </row>
    <row r="669" spans="1:2" ht="13.5" customHeight="1" x14ac:dyDescent="0.2">
      <c r="A669" s="2"/>
      <c r="B669" s="3"/>
    </row>
    <row r="670" spans="1:2" ht="13.5" customHeight="1" x14ac:dyDescent="0.2">
      <c r="A670" s="2"/>
      <c r="B670" s="3"/>
    </row>
    <row r="671" spans="1:2" ht="13.5" customHeight="1" x14ac:dyDescent="0.2">
      <c r="A671" s="2"/>
      <c r="B671" s="3"/>
    </row>
    <row r="672" spans="1:2" ht="13.5" customHeight="1" x14ac:dyDescent="0.2">
      <c r="A672" s="2"/>
      <c r="B672" s="3"/>
    </row>
    <row r="673" spans="1:2" ht="13.5" customHeight="1" x14ac:dyDescent="0.2">
      <c r="A673" s="2"/>
      <c r="B673" s="3"/>
    </row>
    <row r="674" spans="1:2" ht="13.5" customHeight="1" x14ac:dyDescent="0.2">
      <c r="A674" s="2"/>
      <c r="B674" s="3"/>
    </row>
    <row r="675" spans="1:2" ht="13.5" customHeight="1" x14ac:dyDescent="0.2">
      <c r="A675" s="2"/>
      <c r="B675" s="3"/>
    </row>
    <row r="676" spans="1:2" ht="13.5" customHeight="1" x14ac:dyDescent="0.2">
      <c r="A676" s="2"/>
      <c r="B676" s="3"/>
    </row>
    <row r="677" spans="1:2" ht="13.5" customHeight="1" x14ac:dyDescent="0.2">
      <c r="A677" s="2"/>
      <c r="B677" s="3"/>
    </row>
    <row r="678" spans="1:2" ht="13.5" customHeight="1" x14ac:dyDescent="0.2">
      <c r="A678" s="2"/>
      <c r="B678" s="3"/>
    </row>
    <row r="679" spans="1:2" ht="13.5" customHeight="1" x14ac:dyDescent="0.2">
      <c r="A679" s="2"/>
      <c r="B679" s="3"/>
    </row>
    <row r="680" spans="1:2" ht="13.5" customHeight="1" x14ac:dyDescent="0.2">
      <c r="A680" s="2"/>
      <c r="B680" s="3"/>
    </row>
    <row r="681" spans="1:2" ht="13.5" customHeight="1" x14ac:dyDescent="0.2">
      <c r="A681" s="2"/>
      <c r="B681" s="3"/>
    </row>
    <row r="682" spans="1:2" ht="13.5" customHeight="1" x14ac:dyDescent="0.2">
      <c r="A682" s="2"/>
      <c r="B682" s="3"/>
    </row>
    <row r="683" spans="1:2" ht="13.5" customHeight="1" x14ac:dyDescent="0.2">
      <c r="A683" s="2"/>
      <c r="B683" s="3"/>
    </row>
    <row r="684" spans="1:2" ht="13.5" customHeight="1" x14ac:dyDescent="0.2">
      <c r="A684" s="2"/>
      <c r="B684" s="3"/>
    </row>
    <row r="685" spans="1:2" ht="13.5" customHeight="1" x14ac:dyDescent="0.2">
      <c r="A685" s="2"/>
      <c r="B685" s="3"/>
    </row>
    <row r="686" spans="1:2" ht="13.5" customHeight="1" x14ac:dyDescent="0.2">
      <c r="A686" s="2"/>
      <c r="B686" s="3"/>
    </row>
    <row r="687" spans="1:2" ht="13.5" customHeight="1" x14ac:dyDescent="0.2">
      <c r="A687" s="2"/>
      <c r="B687" s="3"/>
    </row>
    <row r="688" spans="1:2" ht="13.5" customHeight="1" x14ac:dyDescent="0.2">
      <c r="A688" s="2"/>
      <c r="B688" s="3"/>
    </row>
    <row r="689" spans="1:2" ht="13.5" customHeight="1" x14ac:dyDescent="0.2">
      <c r="A689" s="2"/>
      <c r="B689" s="3"/>
    </row>
    <row r="690" spans="1:2" ht="13.5" customHeight="1" x14ac:dyDescent="0.2">
      <c r="A690" s="2"/>
      <c r="B690" s="3"/>
    </row>
    <row r="691" spans="1:2" ht="13.5" customHeight="1" x14ac:dyDescent="0.2">
      <c r="A691" s="2"/>
      <c r="B691" s="3"/>
    </row>
    <row r="692" spans="1:2" ht="13.5" customHeight="1" x14ac:dyDescent="0.2">
      <c r="A692" s="2"/>
      <c r="B692" s="3"/>
    </row>
    <row r="693" spans="1:2" ht="13.5" customHeight="1" x14ac:dyDescent="0.2">
      <c r="A693" s="2"/>
      <c r="B693" s="3"/>
    </row>
    <row r="694" spans="1:2" ht="13.5" customHeight="1" x14ac:dyDescent="0.2">
      <c r="A694" s="2"/>
      <c r="B694" s="3"/>
    </row>
    <row r="695" spans="1:2" ht="13.5" customHeight="1" x14ac:dyDescent="0.2">
      <c r="A695" s="2"/>
      <c r="B695" s="3"/>
    </row>
    <row r="696" spans="1:2" ht="13.5" customHeight="1" x14ac:dyDescent="0.2">
      <c r="A696" s="2"/>
      <c r="B696" s="3"/>
    </row>
    <row r="697" spans="1:2" ht="13.5" customHeight="1" x14ac:dyDescent="0.2">
      <c r="A697" s="2"/>
      <c r="B697" s="3"/>
    </row>
    <row r="698" spans="1:2" ht="13.5" customHeight="1" x14ac:dyDescent="0.2">
      <c r="A698" s="2"/>
      <c r="B698" s="3"/>
    </row>
    <row r="699" spans="1:2" ht="13.5" customHeight="1" x14ac:dyDescent="0.2">
      <c r="A699" s="2"/>
      <c r="B699" s="3"/>
    </row>
    <row r="700" spans="1:2" ht="13.5" customHeight="1" x14ac:dyDescent="0.2">
      <c r="A700" s="2"/>
      <c r="B700" s="3"/>
    </row>
    <row r="701" spans="1:2" ht="13.5" customHeight="1" x14ac:dyDescent="0.2">
      <c r="A701" s="2"/>
      <c r="B701" s="3"/>
    </row>
    <row r="702" spans="1:2" ht="13.5" customHeight="1" x14ac:dyDescent="0.2">
      <c r="A702" s="2"/>
      <c r="B702" s="3"/>
    </row>
    <row r="703" spans="1:2" ht="13.5" customHeight="1" x14ac:dyDescent="0.2">
      <c r="A703" s="2"/>
      <c r="B703" s="3"/>
    </row>
    <row r="704" spans="1:2" ht="13.5" customHeight="1" x14ac:dyDescent="0.2">
      <c r="A704" s="2"/>
      <c r="B704" s="3"/>
    </row>
    <row r="705" spans="1:2" ht="13.5" customHeight="1" x14ac:dyDescent="0.2">
      <c r="A705" s="2"/>
      <c r="B705" s="3"/>
    </row>
    <row r="706" spans="1:2" ht="13.5" customHeight="1" x14ac:dyDescent="0.2">
      <c r="A706" s="2"/>
      <c r="B706" s="3"/>
    </row>
    <row r="707" spans="1:2" ht="13.5" customHeight="1" x14ac:dyDescent="0.2">
      <c r="A707" s="2"/>
      <c r="B707" s="3"/>
    </row>
    <row r="708" spans="1:2" ht="13.5" customHeight="1" x14ac:dyDescent="0.2">
      <c r="A708" s="2"/>
      <c r="B708" s="3"/>
    </row>
    <row r="709" spans="1:2" ht="13.5" customHeight="1" x14ac:dyDescent="0.2">
      <c r="A709" s="2"/>
      <c r="B709" s="3"/>
    </row>
    <row r="710" spans="1:2" ht="13.5" customHeight="1" x14ac:dyDescent="0.2">
      <c r="A710" s="2"/>
      <c r="B710" s="3"/>
    </row>
    <row r="711" spans="1:2" ht="13.5" customHeight="1" x14ac:dyDescent="0.2">
      <c r="A711" s="2"/>
      <c r="B711" s="3"/>
    </row>
    <row r="712" spans="1:2" ht="13.5" customHeight="1" x14ac:dyDescent="0.2">
      <c r="A712" s="2"/>
      <c r="B712" s="3"/>
    </row>
    <row r="713" spans="1:2" ht="13.5" customHeight="1" x14ac:dyDescent="0.2">
      <c r="A713" s="2"/>
      <c r="B713" s="3"/>
    </row>
    <row r="714" spans="1:2" ht="13.5" customHeight="1" x14ac:dyDescent="0.2">
      <c r="A714" s="2"/>
      <c r="B714" s="3"/>
    </row>
    <row r="715" spans="1:2" ht="13.5" customHeight="1" x14ac:dyDescent="0.2">
      <c r="A715" s="2"/>
      <c r="B715" s="3"/>
    </row>
    <row r="716" spans="1:2" ht="13.5" customHeight="1" x14ac:dyDescent="0.2">
      <c r="A716" s="2"/>
      <c r="B716" s="3"/>
    </row>
    <row r="717" spans="1:2" ht="13.5" customHeight="1" x14ac:dyDescent="0.2">
      <c r="A717" s="2"/>
      <c r="B717" s="3"/>
    </row>
    <row r="718" spans="1:2" ht="13.5" customHeight="1" x14ac:dyDescent="0.2">
      <c r="A718" s="2"/>
      <c r="B718" s="3"/>
    </row>
    <row r="719" spans="1:2" ht="13.5" customHeight="1" x14ac:dyDescent="0.2">
      <c r="A719" s="2"/>
      <c r="B719" s="3"/>
    </row>
    <row r="720" spans="1:2" ht="13.5" customHeight="1" x14ac:dyDescent="0.2">
      <c r="A720" s="2"/>
      <c r="B720" s="3"/>
    </row>
    <row r="721" spans="1:2" ht="13.5" customHeight="1" x14ac:dyDescent="0.2">
      <c r="A721" s="2"/>
      <c r="B721" s="3"/>
    </row>
    <row r="722" spans="1:2" ht="13.5" customHeight="1" x14ac:dyDescent="0.2">
      <c r="A722" s="2"/>
      <c r="B722" s="3"/>
    </row>
    <row r="723" spans="1:2" ht="13.5" customHeight="1" x14ac:dyDescent="0.2">
      <c r="A723" s="2"/>
      <c r="B723" s="3"/>
    </row>
    <row r="724" spans="1:2" ht="13.5" customHeight="1" x14ac:dyDescent="0.2">
      <c r="A724" s="2"/>
      <c r="B724" s="3"/>
    </row>
    <row r="725" spans="1:2" ht="13.5" customHeight="1" x14ac:dyDescent="0.2">
      <c r="A725" s="2"/>
      <c r="B725" s="3"/>
    </row>
    <row r="726" spans="1:2" ht="13.5" customHeight="1" x14ac:dyDescent="0.2">
      <c r="A726" s="2"/>
      <c r="B726" s="3"/>
    </row>
    <row r="727" spans="1:2" ht="13.5" customHeight="1" x14ac:dyDescent="0.2">
      <c r="A727" s="2"/>
      <c r="B727" s="3"/>
    </row>
    <row r="728" spans="1:2" ht="13.5" customHeight="1" x14ac:dyDescent="0.2">
      <c r="A728" s="2"/>
      <c r="B728" s="3"/>
    </row>
    <row r="729" spans="1:2" ht="13.5" customHeight="1" x14ac:dyDescent="0.2">
      <c r="A729" s="2"/>
      <c r="B729" s="3"/>
    </row>
    <row r="730" spans="1:2" ht="13.5" customHeight="1" x14ac:dyDescent="0.2">
      <c r="A730" s="2"/>
      <c r="B730" s="3"/>
    </row>
    <row r="731" spans="1:2" ht="13.5" customHeight="1" x14ac:dyDescent="0.2">
      <c r="A731" s="2"/>
      <c r="B731" s="3"/>
    </row>
    <row r="732" spans="1:2" ht="13.5" customHeight="1" x14ac:dyDescent="0.2">
      <c r="A732" s="2"/>
      <c r="B732" s="3"/>
    </row>
    <row r="733" spans="1:2" ht="13.5" customHeight="1" x14ac:dyDescent="0.2">
      <c r="A733" s="2"/>
      <c r="B733" s="3"/>
    </row>
    <row r="734" spans="1:2" ht="13.5" customHeight="1" x14ac:dyDescent="0.2">
      <c r="A734" s="2"/>
      <c r="B734" s="3"/>
    </row>
    <row r="735" spans="1:2" ht="13.5" customHeight="1" x14ac:dyDescent="0.2">
      <c r="A735" s="2"/>
      <c r="B735" s="3"/>
    </row>
    <row r="736" spans="1:2" ht="13.5" customHeight="1" x14ac:dyDescent="0.2">
      <c r="A736" s="2"/>
      <c r="B736" s="3"/>
    </row>
    <row r="737" spans="1:2" ht="13.5" customHeight="1" x14ac:dyDescent="0.2">
      <c r="A737" s="2"/>
      <c r="B737" s="3"/>
    </row>
    <row r="738" spans="1:2" ht="13.5" customHeight="1" x14ac:dyDescent="0.2">
      <c r="A738" s="2"/>
      <c r="B738" s="3"/>
    </row>
    <row r="739" spans="1:2" ht="13.5" customHeight="1" x14ac:dyDescent="0.2">
      <c r="A739" s="2"/>
      <c r="B739" s="3"/>
    </row>
    <row r="740" spans="1:2" ht="13.5" customHeight="1" x14ac:dyDescent="0.2">
      <c r="A740" s="2"/>
      <c r="B740" s="3"/>
    </row>
    <row r="741" spans="1:2" ht="13.5" customHeight="1" x14ac:dyDescent="0.2">
      <c r="A741" s="2"/>
      <c r="B741" s="3"/>
    </row>
    <row r="742" spans="1:2" ht="13.5" customHeight="1" x14ac:dyDescent="0.2">
      <c r="A742" s="2"/>
      <c r="B742" s="3"/>
    </row>
    <row r="743" spans="1:2" ht="13.5" customHeight="1" x14ac:dyDescent="0.2">
      <c r="A743" s="2"/>
      <c r="B743" s="3"/>
    </row>
    <row r="744" spans="1:2" ht="13.5" customHeight="1" x14ac:dyDescent="0.2">
      <c r="A744" s="2"/>
      <c r="B744" s="3"/>
    </row>
    <row r="745" spans="1:2" ht="13.5" customHeight="1" x14ac:dyDescent="0.2">
      <c r="A745" s="2"/>
      <c r="B745" s="3"/>
    </row>
    <row r="746" spans="1:2" ht="13.5" customHeight="1" x14ac:dyDescent="0.2">
      <c r="A746" s="2"/>
      <c r="B746" s="3"/>
    </row>
    <row r="747" spans="1:2" ht="13.5" customHeight="1" x14ac:dyDescent="0.2">
      <c r="A747" s="2"/>
      <c r="B747" s="3"/>
    </row>
    <row r="748" spans="1:2" ht="13.5" customHeight="1" x14ac:dyDescent="0.2">
      <c r="A748" s="2"/>
      <c r="B748" s="3"/>
    </row>
    <row r="749" spans="1:2" ht="13.5" customHeight="1" x14ac:dyDescent="0.2">
      <c r="A749" s="2"/>
      <c r="B749" s="3"/>
    </row>
    <row r="750" spans="1:2" ht="13.5" customHeight="1" x14ac:dyDescent="0.2">
      <c r="A750" s="2"/>
      <c r="B750" s="3"/>
    </row>
    <row r="751" spans="1:2" ht="13.5" customHeight="1" x14ac:dyDescent="0.2">
      <c r="A751" s="2"/>
      <c r="B751" s="3"/>
    </row>
    <row r="752" spans="1:2" ht="13.5" customHeight="1" x14ac:dyDescent="0.2">
      <c r="A752" s="2"/>
      <c r="B752" s="3"/>
    </row>
    <row r="753" spans="1:2" ht="13.5" customHeight="1" x14ac:dyDescent="0.2">
      <c r="A753" s="2"/>
      <c r="B753" s="3"/>
    </row>
    <row r="754" spans="1:2" ht="13.5" customHeight="1" x14ac:dyDescent="0.2">
      <c r="A754" s="2"/>
      <c r="B754" s="3"/>
    </row>
    <row r="755" spans="1:2" ht="13.5" customHeight="1" x14ac:dyDescent="0.2">
      <c r="A755" s="2"/>
      <c r="B755" s="3"/>
    </row>
    <row r="756" spans="1:2" ht="13.5" customHeight="1" x14ac:dyDescent="0.2">
      <c r="A756" s="2"/>
      <c r="B756" s="3"/>
    </row>
    <row r="757" spans="1:2" ht="13.5" customHeight="1" x14ac:dyDescent="0.2">
      <c r="A757" s="2"/>
      <c r="B757" s="3"/>
    </row>
    <row r="758" spans="1:2" ht="13.5" customHeight="1" x14ac:dyDescent="0.2">
      <c r="A758" s="2"/>
      <c r="B758" s="3"/>
    </row>
    <row r="759" spans="1:2" ht="13.5" customHeight="1" x14ac:dyDescent="0.2">
      <c r="A759" s="2"/>
      <c r="B759" s="3"/>
    </row>
    <row r="760" spans="1:2" ht="13.5" customHeight="1" x14ac:dyDescent="0.2">
      <c r="A760" s="2"/>
      <c r="B760" s="3"/>
    </row>
    <row r="761" spans="1:2" ht="13.5" customHeight="1" x14ac:dyDescent="0.2">
      <c r="A761" s="2"/>
      <c r="B761" s="3"/>
    </row>
    <row r="762" spans="1:2" ht="13.5" customHeight="1" x14ac:dyDescent="0.2">
      <c r="A762" s="2"/>
      <c r="B762" s="3"/>
    </row>
    <row r="763" spans="1:2" ht="13.5" customHeight="1" x14ac:dyDescent="0.2">
      <c r="A763" s="2"/>
      <c r="B763" s="3"/>
    </row>
    <row r="764" spans="1:2" ht="13.5" customHeight="1" x14ac:dyDescent="0.2">
      <c r="A764" s="2"/>
      <c r="B764" s="3"/>
    </row>
    <row r="765" spans="1:2" ht="13.5" customHeight="1" x14ac:dyDescent="0.2">
      <c r="A765" s="2"/>
      <c r="B765" s="3"/>
    </row>
    <row r="766" spans="1:2" ht="13.5" customHeight="1" x14ac:dyDescent="0.2">
      <c r="A766" s="2"/>
      <c r="B766" s="3"/>
    </row>
    <row r="767" spans="1:2" ht="13.5" customHeight="1" x14ac:dyDescent="0.2">
      <c r="A767" s="2"/>
      <c r="B767" s="3"/>
    </row>
    <row r="768" spans="1:2" ht="13.5" customHeight="1" x14ac:dyDescent="0.2">
      <c r="A768" s="2"/>
      <c r="B768" s="3"/>
    </row>
    <row r="769" spans="1:2" ht="13.5" customHeight="1" x14ac:dyDescent="0.2">
      <c r="A769" s="2"/>
      <c r="B769" s="3"/>
    </row>
    <row r="770" spans="1:2" ht="13.5" customHeight="1" x14ac:dyDescent="0.2">
      <c r="A770" s="2"/>
      <c r="B770" s="3"/>
    </row>
    <row r="771" spans="1:2" ht="13.5" customHeight="1" x14ac:dyDescent="0.2">
      <c r="A771" s="2"/>
      <c r="B771" s="3"/>
    </row>
    <row r="772" spans="1:2" ht="13.5" customHeight="1" x14ac:dyDescent="0.2">
      <c r="A772" s="2"/>
      <c r="B772" s="3"/>
    </row>
    <row r="773" spans="1:2" ht="13.5" customHeight="1" x14ac:dyDescent="0.2">
      <c r="A773" s="2"/>
      <c r="B773" s="3"/>
    </row>
    <row r="774" spans="1:2" ht="13.5" customHeight="1" x14ac:dyDescent="0.2">
      <c r="A774" s="2"/>
      <c r="B774" s="3"/>
    </row>
    <row r="775" spans="1:2" ht="13.5" customHeight="1" x14ac:dyDescent="0.2">
      <c r="A775" s="2"/>
      <c r="B775" s="3"/>
    </row>
    <row r="776" spans="1:2" ht="13.5" customHeight="1" x14ac:dyDescent="0.2">
      <c r="A776" s="2"/>
      <c r="B776" s="3"/>
    </row>
    <row r="777" spans="1:2" ht="13.5" customHeight="1" x14ac:dyDescent="0.2">
      <c r="A777" s="2"/>
      <c r="B777" s="3"/>
    </row>
    <row r="778" spans="1:2" ht="13.5" customHeight="1" x14ac:dyDescent="0.2">
      <c r="A778" s="2"/>
      <c r="B778" s="3"/>
    </row>
    <row r="779" spans="1:2" ht="13.5" customHeight="1" x14ac:dyDescent="0.2">
      <c r="A779" s="2"/>
      <c r="B779" s="3"/>
    </row>
    <row r="780" spans="1:2" ht="13.5" customHeight="1" x14ac:dyDescent="0.2">
      <c r="A780" s="2"/>
      <c r="B780" s="3"/>
    </row>
    <row r="781" spans="1:2" ht="13.5" customHeight="1" x14ac:dyDescent="0.2">
      <c r="A781" s="2"/>
      <c r="B781" s="3"/>
    </row>
    <row r="782" spans="1:2" ht="13.5" customHeight="1" x14ac:dyDescent="0.2">
      <c r="A782" s="2"/>
      <c r="B782" s="3"/>
    </row>
    <row r="783" spans="1:2" ht="13.5" customHeight="1" x14ac:dyDescent="0.2">
      <c r="A783" s="2"/>
      <c r="B783" s="3"/>
    </row>
    <row r="784" spans="1:2" ht="13.5" customHeight="1" x14ac:dyDescent="0.2">
      <c r="A784" s="2"/>
      <c r="B784" s="3"/>
    </row>
    <row r="785" spans="1:2" ht="13.5" customHeight="1" x14ac:dyDescent="0.2">
      <c r="A785" s="2"/>
      <c r="B785" s="3"/>
    </row>
    <row r="786" spans="1:2" ht="13.5" customHeight="1" x14ac:dyDescent="0.2">
      <c r="A786" s="2"/>
      <c r="B786" s="3"/>
    </row>
    <row r="787" spans="1:2" ht="13.5" customHeight="1" x14ac:dyDescent="0.2">
      <c r="A787" s="2"/>
      <c r="B787" s="3"/>
    </row>
    <row r="788" spans="1:2" ht="13.5" customHeight="1" x14ac:dyDescent="0.2">
      <c r="A788" s="2"/>
      <c r="B788" s="3"/>
    </row>
    <row r="789" spans="1:2" ht="13.5" customHeight="1" x14ac:dyDescent="0.2">
      <c r="A789" s="2"/>
      <c r="B789" s="3"/>
    </row>
    <row r="790" spans="1:2" ht="13.5" customHeight="1" x14ac:dyDescent="0.2">
      <c r="A790" s="2"/>
      <c r="B790" s="3"/>
    </row>
    <row r="791" spans="1:2" ht="13.5" customHeight="1" x14ac:dyDescent="0.2">
      <c r="A791" s="2"/>
      <c r="B791" s="3"/>
    </row>
    <row r="792" spans="1:2" ht="13.5" customHeight="1" x14ac:dyDescent="0.2">
      <c r="A792" s="2"/>
      <c r="B792" s="3"/>
    </row>
    <row r="793" spans="1:2" ht="13.5" customHeight="1" x14ac:dyDescent="0.2">
      <c r="A793" s="2"/>
      <c r="B793" s="3"/>
    </row>
    <row r="794" spans="1:2" ht="13.5" customHeight="1" x14ac:dyDescent="0.2">
      <c r="A794" s="2"/>
      <c r="B794" s="3"/>
    </row>
    <row r="795" spans="1:2" ht="13.5" customHeight="1" x14ac:dyDescent="0.2">
      <c r="A795" s="2"/>
      <c r="B795" s="3"/>
    </row>
    <row r="796" spans="1:2" ht="13.5" customHeight="1" x14ac:dyDescent="0.2">
      <c r="A796" s="2"/>
      <c r="B796" s="3"/>
    </row>
    <row r="797" spans="1:2" ht="13.5" customHeight="1" x14ac:dyDescent="0.2">
      <c r="A797" s="2"/>
      <c r="B797" s="3"/>
    </row>
    <row r="798" spans="1:2" ht="13.5" customHeight="1" x14ac:dyDescent="0.2">
      <c r="A798" s="2"/>
      <c r="B798" s="3"/>
    </row>
    <row r="799" spans="1:2" ht="13.5" customHeight="1" x14ac:dyDescent="0.2">
      <c r="A799" s="2"/>
      <c r="B799" s="3"/>
    </row>
    <row r="800" spans="1:2" ht="13.5" customHeight="1" x14ac:dyDescent="0.2">
      <c r="A800" s="2"/>
      <c r="B800" s="3"/>
    </row>
    <row r="801" spans="1:2" ht="13.5" customHeight="1" x14ac:dyDescent="0.2">
      <c r="A801" s="2"/>
      <c r="B801" s="3"/>
    </row>
    <row r="802" spans="1:2" ht="13.5" customHeight="1" x14ac:dyDescent="0.2">
      <c r="A802" s="2"/>
      <c r="B802" s="3"/>
    </row>
    <row r="803" spans="1:2" ht="13.5" customHeight="1" x14ac:dyDescent="0.2">
      <c r="A803" s="2"/>
      <c r="B803" s="3"/>
    </row>
    <row r="804" spans="1:2" ht="13.5" customHeight="1" x14ac:dyDescent="0.2">
      <c r="A804" s="2"/>
      <c r="B804" s="3"/>
    </row>
    <row r="805" spans="1:2" ht="13.5" customHeight="1" x14ac:dyDescent="0.2">
      <c r="A805" s="2"/>
      <c r="B805" s="3"/>
    </row>
    <row r="806" spans="1:2" ht="13.5" customHeight="1" x14ac:dyDescent="0.2">
      <c r="A806" s="2"/>
      <c r="B806" s="3"/>
    </row>
    <row r="807" spans="1:2" ht="13.5" customHeight="1" x14ac:dyDescent="0.2">
      <c r="A807" s="2"/>
      <c r="B807" s="3"/>
    </row>
    <row r="808" spans="1:2" ht="13.5" customHeight="1" x14ac:dyDescent="0.2">
      <c r="A808" s="2"/>
      <c r="B808" s="3"/>
    </row>
    <row r="809" spans="1:2" ht="13.5" customHeight="1" x14ac:dyDescent="0.2">
      <c r="A809" s="2"/>
      <c r="B809" s="3"/>
    </row>
    <row r="810" spans="1:2" ht="13.5" customHeight="1" x14ac:dyDescent="0.2">
      <c r="A810" s="2"/>
      <c r="B810" s="3"/>
    </row>
    <row r="811" spans="1:2" ht="13.5" customHeight="1" x14ac:dyDescent="0.2">
      <c r="A811" s="2"/>
      <c r="B811" s="3"/>
    </row>
    <row r="812" spans="1:2" ht="13.5" customHeight="1" x14ac:dyDescent="0.2">
      <c r="A812" s="2"/>
      <c r="B812" s="3"/>
    </row>
    <row r="813" spans="1:2" ht="13.5" customHeight="1" x14ac:dyDescent="0.2">
      <c r="A813" s="2"/>
      <c r="B813" s="3"/>
    </row>
    <row r="814" spans="1:2" ht="13.5" customHeight="1" x14ac:dyDescent="0.2">
      <c r="A814" s="2"/>
      <c r="B814" s="3"/>
    </row>
    <row r="815" spans="1:2" ht="13.5" customHeight="1" x14ac:dyDescent="0.2">
      <c r="A815" s="2"/>
      <c r="B815" s="3"/>
    </row>
    <row r="816" spans="1:2" ht="13.5" customHeight="1" x14ac:dyDescent="0.2">
      <c r="A816" s="2"/>
      <c r="B816" s="3"/>
    </row>
    <row r="817" spans="1:2" ht="13.5" customHeight="1" x14ac:dyDescent="0.2">
      <c r="A817" s="2"/>
      <c r="B817" s="3"/>
    </row>
    <row r="818" spans="1:2" ht="13.5" customHeight="1" x14ac:dyDescent="0.2">
      <c r="A818" s="2"/>
      <c r="B818" s="3"/>
    </row>
    <row r="819" spans="1:2" ht="13.5" customHeight="1" x14ac:dyDescent="0.2">
      <c r="A819" s="2"/>
      <c r="B819" s="3"/>
    </row>
    <row r="820" spans="1:2" ht="13.5" customHeight="1" x14ac:dyDescent="0.2">
      <c r="A820" s="2"/>
      <c r="B820" s="3"/>
    </row>
    <row r="821" spans="1:2" ht="13.5" customHeight="1" x14ac:dyDescent="0.2">
      <c r="A821" s="2"/>
      <c r="B821" s="3"/>
    </row>
    <row r="822" spans="1:2" ht="13.5" customHeight="1" x14ac:dyDescent="0.2">
      <c r="A822" s="2"/>
      <c r="B822" s="3"/>
    </row>
    <row r="823" spans="1:2" ht="13.5" customHeight="1" x14ac:dyDescent="0.2">
      <c r="A823" s="2"/>
      <c r="B823" s="3"/>
    </row>
    <row r="824" spans="1:2" ht="13.5" customHeight="1" x14ac:dyDescent="0.2">
      <c r="A824" s="2"/>
      <c r="B824" s="3"/>
    </row>
    <row r="825" spans="1:2" ht="13.5" customHeight="1" x14ac:dyDescent="0.2">
      <c r="A825" s="2"/>
      <c r="B825" s="3"/>
    </row>
    <row r="826" spans="1:2" ht="13.5" customHeight="1" x14ac:dyDescent="0.2">
      <c r="A826" s="2"/>
      <c r="B826" s="3"/>
    </row>
    <row r="827" spans="1:2" ht="13.5" customHeight="1" x14ac:dyDescent="0.2">
      <c r="A827" s="2"/>
      <c r="B827" s="3"/>
    </row>
    <row r="828" spans="1:2" ht="13.5" customHeight="1" x14ac:dyDescent="0.2">
      <c r="A828" s="2"/>
      <c r="B828" s="3"/>
    </row>
    <row r="829" spans="1:2" ht="13.5" customHeight="1" x14ac:dyDescent="0.2">
      <c r="A829" s="2"/>
      <c r="B829" s="3"/>
    </row>
    <row r="830" spans="1:2" ht="13.5" customHeight="1" x14ac:dyDescent="0.2">
      <c r="A830" s="2"/>
      <c r="B830" s="3"/>
    </row>
    <row r="831" spans="1:2" ht="13.5" customHeight="1" x14ac:dyDescent="0.2">
      <c r="A831" s="2"/>
      <c r="B831" s="3"/>
    </row>
    <row r="832" spans="1:2" ht="13.5" customHeight="1" x14ac:dyDescent="0.2">
      <c r="A832" s="2"/>
      <c r="B832" s="3"/>
    </row>
    <row r="833" spans="1:2" ht="13.5" customHeight="1" x14ac:dyDescent="0.2">
      <c r="A833" s="2"/>
      <c r="B833" s="3"/>
    </row>
    <row r="834" spans="1:2" ht="13.5" customHeight="1" x14ac:dyDescent="0.2">
      <c r="A834" s="2"/>
      <c r="B834" s="3"/>
    </row>
    <row r="835" spans="1:2" ht="13.5" customHeight="1" x14ac:dyDescent="0.2">
      <c r="A835" s="2"/>
      <c r="B835" s="3"/>
    </row>
    <row r="836" spans="1:2" ht="13.5" customHeight="1" x14ac:dyDescent="0.2">
      <c r="A836" s="2"/>
      <c r="B836" s="3"/>
    </row>
    <row r="837" spans="1:2" ht="13.5" customHeight="1" x14ac:dyDescent="0.2">
      <c r="A837" s="2"/>
      <c r="B837" s="3"/>
    </row>
    <row r="838" spans="1:2" ht="13.5" customHeight="1" x14ac:dyDescent="0.2">
      <c r="A838" s="2"/>
      <c r="B838" s="3"/>
    </row>
    <row r="839" spans="1:2" ht="13.5" customHeight="1" x14ac:dyDescent="0.2">
      <c r="A839" s="2"/>
      <c r="B839" s="3"/>
    </row>
    <row r="840" spans="1:2" ht="13.5" customHeight="1" x14ac:dyDescent="0.2">
      <c r="A840" s="2"/>
      <c r="B840" s="3"/>
    </row>
    <row r="841" spans="1:2" ht="13.5" customHeight="1" x14ac:dyDescent="0.2">
      <c r="A841" s="2"/>
      <c r="B841" s="3"/>
    </row>
    <row r="842" spans="1:2" ht="13.5" customHeight="1" x14ac:dyDescent="0.2">
      <c r="A842" s="2"/>
      <c r="B842" s="3"/>
    </row>
    <row r="843" spans="1:2" ht="13.5" customHeight="1" x14ac:dyDescent="0.2">
      <c r="A843" s="2"/>
      <c r="B843" s="3"/>
    </row>
    <row r="844" spans="1:2" ht="13.5" customHeight="1" x14ac:dyDescent="0.2">
      <c r="A844" s="2"/>
      <c r="B844" s="3"/>
    </row>
    <row r="845" spans="1:2" ht="13.5" customHeight="1" x14ac:dyDescent="0.2">
      <c r="A845" s="2"/>
      <c r="B845" s="3"/>
    </row>
    <row r="846" spans="1:2" ht="13.5" customHeight="1" x14ac:dyDescent="0.2">
      <c r="A846" s="2"/>
      <c r="B846" s="3"/>
    </row>
    <row r="847" spans="1:2" ht="13.5" customHeight="1" x14ac:dyDescent="0.2">
      <c r="A847" s="2"/>
      <c r="B847" s="3"/>
    </row>
    <row r="848" spans="1:2" ht="13.5" customHeight="1" x14ac:dyDescent="0.2">
      <c r="A848" s="2"/>
      <c r="B848" s="3"/>
    </row>
    <row r="849" spans="1:2" ht="13.5" customHeight="1" x14ac:dyDescent="0.2">
      <c r="A849" s="2"/>
      <c r="B849" s="3"/>
    </row>
    <row r="850" spans="1:2" ht="13.5" customHeight="1" x14ac:dyDescent="0.2">
      <c r="A850" s="2"/>
      <c r="B850" s="3"/>
    </row>
    <row r="851" spans="1:2" ht="13.5" customHeight="1" x14ac:dyDescent="0.2">
      <c r="A851" s="2"/>
      <c r="B851" s="3"/>
    </row>
    <row r="852" spans="1:2" ht="13.5" customHeight="1" x14ac:dyDescent="0.2">
      <c r="A852" s="2"/>
      <c r="B852" s="3"/>
    </row>
    <row r="853" spans="1:2" ht="13.5" customHeight="1" x14ac:dyDescent="0.2">
      <c r="A853" s="2"/>
      <c r="B853" s="3"/>
    </row>
    <row r="854" spans="1:2" ht="13.5" customHeight="1" x14ac:dyDescent="0.2">
      <c r="A854" s="2"/>
      <c r="B854" s="3"/>
    </row>
    <row r="855" spans="1:2" ht="13.5" customHeight="1" x14ac:dyDescent="0.2">
      <c r="A855" s="2"/>
      <c r="B855" s="3"/>
    </row>
    <row r="856" spans="1:2" ht="13.5" customHeight="1" x14ac:dyDescent="0.2">
      <c r="A856" s="2"/>
      <c r="B856" s="3"/>
    </row>
    <row r="857" spans="1:2" ht="13.5" customHeight="1" x14ac:dyDescent="0.2">
      <c r="A857" s="2"/>
      <c r="B857" s="3"/>
    </row>
    <row r="858" spans="1:2" ht="13.5" customHeight="1" x14ac:dyDescent="0.2">
      <c r="A858" s="2"/>
      <c r="B858" s="3"/>
    </row>
    <row r="859" spans="1:2" ht="13.5" customHeight="1" x14ac:dyDescent="0.2">
      <c r="A859" s="2"/>
      <c r="B859" s="3"/>
    </row>
    <row r="860" spans="1:2" ht="13.5" customHeight="1" x14ac:dyDescent="0.2">
      <c r="A860" s="2"/>
      <c r="B860" s="3"/>
    </row>
    <row r="861" spans="1:2" ht="13.5" customHeight="1" x14ac:dyDescent="0.2">
      <c r="A861" s="2"/>
      <c r="B861" s="3"/>
    </row>
    <row r="862" spans="1:2" ht="13.5" customHeight="1" x14ac:dyDescent="0.2">
      <c r="A862" s="2"/>
      <c r="B862" s="3"/>
    </row>
    <row r="863" spans="1:2" ht="13.5" customHeight="1" x14ac:dyDescent="0.2">
      <c r="A863" s="2"/>
      <c r="B863" s="3"/>
    </row>
    <row r="864" spans="1:2" ht="13.5" customHeight="1" x14ac:dyDescent="0.2">
      <c r="A864" s="2"/>
      <c r="B864" s="3"/>
    </row>
    <row r="865" spans="1:2" ht="13.5" customHeight="1" x14ac:dyDescent="0.2">
      <c r="A865" s="2"/>
      <c r="B865" s="3"/>
    </row>
    <row r="866" spans="1:2" ht="13.5" customHeight="1" x14ac:dyDescent="0.2">
      <c r="A866" s="2"/>
      <c r="B866" s="3"/>
    </row>
    <row r="867" spans="1:2" ht="13.5" customHeight="1" x14ac:dyDescent="0.2">
      <c r="A867" s="2"/>
      <c r="B867" s="3"/>
    </row>
    <row r="868" spans="1:2" ht="13.5" customHeight="1" x14ac:dyDescent="0.2">
      <c r="A868" s="2"/>
      <c r="B868" s="3"/>
    </row>
    <row r="869" spans="1:2" ht="13.5" customHeight="1" x14ac:dyDescent="0.2">
      <c r="A869" s="2"/>
      <c r="B869" s="3"/>
    </row>
    <row r="870" spans="1:2" ht="13.5" customHeight="1" x14ac:dyDescent="0.2">
      <c r="A870" s="2"/>
      <c r="B870" s="3"/>
    </row>
    <row r="871" spans="1:2" ht="13.5" customHeight="1" x14ac:dyDescent="0.2">
      <c r="A871" s="2"/>
      <c r="B871" s="3"/>
    </row>
    <row r="872" spans="1:2" ht="13.5" customHeight="1" x14ac:dyDescent="0.2">
      <c r="A872" s="2"/>
      <c r="B872" s="3"/>
    </row>
    <row r="873" spans="1:2" ht="13.5" customHeight="1" x14ac:dyDescent="0.2">
      <c r="A873" s="2"/>
      <c r="B873" s="3"/>
    </row>
    <row r="874" spans="1:2" ht="13.5" customHeight="1" x14ac:dyDescent="0.2">
      <c r="A874" s="2"/>
      <c r="B874" s="3"/>
    </row>
    <row r="875" spans="1:2" ht="13.5" customHeight="1" x14ac:dyDescent="0.2">
      <c r="A875" s="2"/>
      <c r="B875" s="3"/>
    </row>
    <row r="876" spans="1:2" ht="13.5" customHeight="1" x14ac:dyDescent="0.2">
      <c r="A876" s="2"/>
      <c r="B876" s="3"/>
    </row>
    <row r="877" spans="1:2" ht="13.5" customHeight="1" x14ac:dyDescent="0.2">
      <c r="A877" s="2"/>
      <c r="B877" s="3"/>
    </row>
    <row r="878" spans="1:2" ht="13.5" customHeight="1" x14ac:dyDescent="0.2">
      <c r="A878" s="2"/>
      <c r="B878" s="3"/>
    </row>
    <row r="879" spans="1:2" ht="13.5" customHeight="1" x14ac:dyDescent="0.2">
      <c r="A879" s="2"/>
      <c r="B879" s="3"/>
    </row>
    <row r="880" spans="1:2" ht="13.5" customHeight="1" x14ac:dyDescent="0.2">
      <c r="A880" s="2"/>
      <c r="B880" s="3"/>
    </row>
    <row r="881" spans="1:2" ht="13.5" customHeight="1" x14ac:dyDescent="0.2">
      <c r="A881" s="2"/>
      <c r="B881" s="3"/>
    </row>
    <row r="882" spans="1:2" ht="13.5" customHeight="1" x14ac:dyDescent="0.2">
      <c r="A882" s="2"/>
      <c r="B882" s="3"/>
    </row>
    <row r="883" spans="1:2" ht="13.5" customHeight="1" x14ac:dyDescent="0.2">
      <c r="A883" s="2"/>
      <c r="B883" s="3"/>
    </row>
    <row r="884" spans="1:2" ht="13.5" customHeight="1" x14ac:dyDescent="0.2">
      <c r="A884" s="2"/>
      <c r="B884" s="3"/>
    </row>
    <row r="885" spans="1:2" ht="13.5" customHeight="1" x14ac:dyDescent="0.2">
      <c r="A885" s="2"/>
      <c r="B885" s="3"/>
    </row>
    <row r="886" spans="1:2" ht="13.5" customHeight="1" x14ac:dyDescent="0.2">
      <c r="A886" s="2"/>
      <c r="B886" s="3"/>
    </row>
    <row r="887" spans="1:2" ht="13.5" customHeight="1" x14ac:dyDescent="0.2">
      <c r="A887" s="2"/>
      <c r="B887" s="3"/>
    </row>
    <row r="888" spans="1:2" ht="13.5" customHeight="1" x14ac:dyDescent="0.2">
      <c r="A888" s="2"/>
      <c r="B888" s="3"/>
    </row>
    <row r="889" spans="1:2" ht="13.5" customHeight="1" x14ac:dyDescent="0.2">
      <c r="A889" s="2"/>
      <c r="B889" s="3"/>
    </row>
    <row r="890" spans="1:2" ht="13.5" customHeight="1" x14ac:dyDescent="0.2">
      <c r="A890" s="2"/>
      <c r="B890" s="3"/>
    </row>
    <row r="891" spans="1:2" ht="13.5" customHeight="1" x14ac:dyDescent="0.2">
      <c r="A891" s="2"/>
      <c r="B891" s="3"/>
    </row>
    <row r="892" spans="1:2" ht="13.5" customHeight="1" x14ac:dyDescent="0.2">
      <c r="A892" s="2"/>
      <c r="B892" s="3"/>
    </row>
    <row r="893" spans="1:2" ht="13.5" customHeight="1" x14ac:dyDescent="0.2">
      <c r="A893" s="2"/>
      <c r="B893" s="3"/>
    </row>
    <row r="894" spans="1:2" ht="13.5" customHeight="1" x14ac:dyDescent="0.2">
      <c r="A894" s="2"/>
      <c r="B894" s="3"/>
    </row>
    <row r="895" spans="1:2" ht="13.5" customHeight="1" x14ac:dyDescent="0.2">
      <c r="A895" s="2"/>
      <c r="B895" s="3"/>
    </row>
    <row r="896" spans="1:2" ht="13.5" customHeight="1" x14ac:dyDescent="0.2">
      <c r="A896" s="2"/>
      <c r="B896" s="3"/>
    </row>
    <row r="897" spans="1:2" ht="13.5" customHeight="1" x14ac:dyDescent="0.2">
      <c r="A897" s="2"/>
      <c r="B897" s="3"/>
    </row>
    <row r="898" spans="1:2" ht="13.5" customHeight="1" x14ac:dyDescent="0.2">
      <c r="A898" s="2"/>
      <c r="B898" s="3"/>
    </row>
    <row r="899" spans="1:2" ht="13.5" customHeight="1" x14ac:dyDescent="0.2">
      <c r="A899" s="2"/>
      <c r="B899" s="3"/>
    </row>
    <row r="900" spans="1:2" ht="13.5" customHeight="1" x14ac:dyDescent="0.2">
      <c r="A900" s="2"/>
      <c r="B900" s="3"/>
    </row>
    <row r="901" spans="1:2" ht="13.5" customHeight="1" x14ac:dyDescent="0.2">
      <c r="A901" s="2"/>
      <c r="B901" s="3"/>
    </row>
    <row r="902" spans="1:2" ht="13.5" customHeight="1" x14ac:dyDescent="0.2">
      <c r="A902" s="2"/>
      <c r="B902" s="3"/>
    </row>
    <row r="903" spans="1:2" ht="13.5" customHeight="1" x14ac:dyDescent="0.2">
      <c r="A903" s="2"/>
      <c r="B903" s="3"/>
    </row>
    <row r="904" spans="1:2" ht="13.5" customHeight="1" x14ac:dyDescent="0.2">
      <c r="A904" s="2"/>
      <c r="B904" s="3"/>
    </row>
    <row r="905" spans="1:2" ht="13.5" customHeight="1" x14ac:dyDescent="0.2">
      <c r="A905" s="2"/>
      <c r="B905" s="3"/>
    </row>
    <row r="906" spans="1:2" ht="13.5" customHeight="1" x14ac:dyDescent="0.2">
      <c r="A906" s="2"/>
      <c r="B906" s="3"/>
    </row>
    <row r="907" spans="1:2" ht="13.5" customHeight="1" x14ac:dyDescent="0.2">
      <c r="A907" s="2"/>
      <c r="B907" s="3"/>
    </row>
    <row r="908" spans="1:2" ht="13.5" customHeight="1" x14ac:dyDescent="0.2">
      <c r="A908" s="2"/>
      <c r="B908" s="3"/>
    </row>
    <row r="909" spans="1:2" ht="13.5" customHeight="1" x14ac:dyDescent="0.2">
      <c r="A909" s="2"/>
      <c r="B909" s="3"/>
    </row>
    <row r="910" spans="1:2" ht="13.5" customHeight="1" x14ac:dyDescent="0.2">
      <c r="A910" s="2"/>
      <c r="B910" s="3"/>
    </row>
    <row r="911" spans="1:2" ht="13.5" customHeight="1" x14ac:dyDescent="0.2">
      <c r="A911" s="2"/>
      <c r="B911" s="3"/>
    </row>
    <row r="912" spans="1:2" ht="13.5" customHeight="1" x14ac:dyDescent="0.2">
      <c r="A912" s="2"/>
      <c r="B912" s="3"/>
    </row>
    <row r="913" spans="1:2" ht="13.5" customHeight="1" x14ac:dyDescent="0.2">
      <c r="A913" s="2"/>
      <c r="B913" s="3"/>
    </row>
    <row r="914" spans="1:2" ht="13.5" customHeight="1" x14ac:dyDescent="0.2">
      <c r="A914" s="2"/>
      <c r="B914" s="3"/>
    </row>
    <row r="915" spans="1:2" ht="13.5" customHeight="1" x14ac:dyDescent="0.2">
      <c r="A915" s="2"/>
      <c r="B915" s="3"/>
    </row>
    <row r="916" spans="1:2" ht="13.5" customHeight="1" x14ac:dyDescent="0.2">
      <c r="A916" s="2"/>
      <c r="B916" s="3"/>
    </row>
    <row r="917" spans="1:2" ht="13.5" customHeight="1" x14ac:dyDescent="0.2">
      <c r="A917" s="2"/>
      <c r="B917" s="3"/>
    </row>
    <row r="918" spans="1:2" ht="13.5" customHeight="1" x14ac:dyDescent="0.2">
      <c r="A918" s="2"/>
      <c r="B918" s="3"/>
    </row>
    <row r="919" spans="1:2" ht="13.5" customHeight="1" x14ac:dyDescent="0.2">
      <c r="A919" s="2"/>
      <c r="B919" s="3"/>
    </row>
    <row r="920" spans="1:2" ht="13.5" customHeight="1" x14ac:dyDescent="0.2">
      <c r="A920" s="2"/>
      <c r="B920" s="3"/>
    </row>
    <row r="921" spans="1:2" ht="13.5" customHeight="1" x14ac:dyDescent="0.2">
      <c r="A921" s="2"/>
      <c r="B921" s="3"/>
    </row>
    <row r="922" spans="1:2" ht="13.5" customHeight="1" x14ac:dyDescent="0.2">
      <c r="A922" s="2"/>
      <c r="B922" s="3"/>
    </row>
    <row r="923" spans="1:2" ht="13.5" customHeight="1" x14ac:dyDescent="0.2">
      <c r="A923" s="2"/>
      <c r="B923" s="3"/>
    </row>
    <row r="924" spans="1:2" ht="13.5" customHeight="1" x14ac:dyDescent="0.2">
      <c r="A924" s="2"/>
      <c r="B924" s="3"/>
    </row>
    <row r="925" spans="1:2" ht="13.5" customHeight="1" x14ac:dyDescent="0.2">
      <c r="A925" s="2"/>
      <c r="B925" s="3"/>
    </row>
    <row r="926" spans="1:2" ht="13.5" customHeight="1" x14ac:dyDescent="0.2">
      <c r="A926" s="2"/>
      <c r="B926" s="3"/>
    </row>
    <row r="927" spans="1:2" ht="13.5" customHeight="1" x14ac:dyDescent="0.2">
      <c r="A927" s="2"/>
      <c r="B927" s="3"/>
    </row>
    <row r="928" spans="1:2" ht="13.5" customHeight="1" x14ac:dyDescent="0.2">
      <c r="A928" s="2"/>
      <c r="B928" s="3"/>
    </row>
    <row r="929" spans="1:2" ht="13.5" customHeight="1" x14ac:dyDescent="0.2">
      <c r="A929" s="2"/>
      <c r="B929" s="3"/>
    </row>
    <row r="930" spans="1:2" ht="13.5" customHeight="1" x14ac:dyDescent="0.2">
      <c r="A930" s="2"/>
      <c r="B930" s="3"/>
    </row>
    <row r="931" spans="1:2" ht="13.5" customHeight="1" x14ac:dyDescent="0.2">
      <c r="A931" s="2"/>
      <c r="B931" s="3"/>
    </row>
    <row r="932" spans="1:2" ht="13.5" customHeight="1" x14ac:dyDescent="0.2">
      <c r="A932" s="2"/>
      <c r="B932" s="3"/>
    </row>
    <row r="933" spans="1:2" ht="13.5" customHeight="1" x14ac:dyDescent="0.2">
      <c r="A933" s="2"/>
      <c r="B933" s="3"/>
    </row>
    <row r="934" spans="1:2" ht="13.5" customHeight="1" x14ac:dyDescent="0.2">
      <c r="A934" s="2"/>
      <c r="B934" s="3"/>
    </row>
    <row r="935" spans="1:2" ht="13.5" customHeight="1" x14ac:dyDescent="0.2">
      <c r="A935" s="2"/>
      <c r="B935" s="3"/>
    </row>
    <row r="936" spans="1:2" ht="13.5" customHeight="1" x14ac:dyDescent="0.2">
      <c r="A936" s="2"/>
      <c r="B936" s="3"/>
    </row>
    <row r="937" spans="1:2" ht="13.5" customHeight="1" x14ac:dyDescent="0.2">
      <c r="A937" s="2"/>
      <c r="B937" s="3"/>
    </row>
    <row r="938" spans="1:2" ht="13.5" customHeight="1" x14ac:dyDescent="0.2">
      <c r="A938" s="2"/>
      <c r="B938" s="3"/>
    </row>
    <row r="939" spans="1:2" ht="13.5" customHeight="1" x14ac:dyDescent="0.2">
      <c r="A939" s="2"/>
      <c r="B939" s="3"/>
    </row>
    <row r="940" spans="1:2" ht="13.5" customHeight="1" x14ac:dyDescent="0.2">
      <c r="A940" s="2"/>
      <c r="B940" s="3"/>
    </row>
    <row r="941" spans="1:2" ht="13.5" customHeight="1" x14ac:dyDescent="0.2">
      <c r="A941" s="2"/>
      <c r="B941" s="3"/>
    </row>
    <row r="942" spans="1:2" ht="13.5" customHeight="1" x14ac:dyDescent="0.2">
      <c r="A942" s="2"/>
      <c r="B942" s="3"/>
    </row>
    <row r="943" spans="1:2" ht="13.5" customHeight="1" x14ac:dyDescent="0.2">
      <c r="A943" s="2"/>
      <c r="B943" s="3"/>
    </row>
    <row r="944" spans="1:2" ht="13.5" customHeight="1" x14ac:dyDescent="0.2">
      <c r="A944" s="2"/>
      <c r="B944" s="3"/>
    </row>
    <row r="945" spans="1:2" ht="13.5" customHeight="1" x14ac:dyDescent="0.2">
      <c r="A945" s="2"/>
      <c r="B945" s="3"/>
    </row>
    <row r="946" spans="1:2" ht="13.5" customHeight="1" x14ac:dyDescent="0.2">
      <c r="A946" s="2"/>
      <c r="B946" s="3"/>
    </row>
    <row r="947" spans="1:2" ht="13.5" customHeight="1" x14ac:dyDescent="0.2">
      <c r="A947" s="2"/>
      <c r="B947" s="3"/>
    </row>
    <row r="948" spans="1:2" ht="13.5" customHeight="1" x14ac:dyDescent="0.2">
      <c r="A948" s="2"/>
      <c r="B948" s="3"/>
    </row>
    <row r="949" spans="1:2" ht="13.5" customHeight="1" x14ac:dyDescent="0.2">
      <c r="A949" s="2"/>
      <c r="B949" s="3"/>
    </row>
    <row r="950" spans="1:2" ht="13.5" customHeight="1" x14ac:dyDescent="0.2">
      <c r="A950" s="2"/>
      <c r="B950" s="3"/>
    </row>
    <row r="951" spans="1:2" ht="13.5" customHeight="1" x14ac:dyDescent="0.2">
      <c r="A951" s="2"/>
      <c r="B951" s="3"/>
    </row>
    <row r="952" spans="1:2" ht="13.5" customHeight="1" x14ac:dyDescent="0.2">
      <c r="A952" s="2"/>
      <c r="B952" s="3"/>
    </row>
    <row r="953" spans="1:2" ht="13.5" customHeight="1" x14ac:dyDescent="0.2">
      <c r="A953" s="2"/>
      <c r="B953" s="3"/>
    </row>
    <row r="954" spans="1:2" ht="13.5" customHeight="1" x14ac:dyDescent="0.2">
      <c r="A954" s="2"/>
      <c r="B954" s="3"/>
    </row>
    <row r="955" spans="1:2" ht="13.5" customHeight="1" x14ac:dyDescent="0.2">
      <c r="A955" s="2"/>
      <c r="B955" s="3"/>
    </row>
    <row r="956" spans="1:2" ht="13.5" customHeight="1" x14ac:dyDescent="0.2">
      <c r="A956" s="2"/>
      <c r="B956" s="3"/>
    </row>
    <row r="957" spans="1:2" ht="13.5" customHeight="1" x14ac:dyDescent="0.2">
      <c r="A957" s="2"/>
      <c r="B957" s="3"/>
    </row>
    <row r="958" spans="1:2" ht="13.5" customHeight="1" x14ac:dyDescent="0.2">
      <c r="A958" s="2"/>
      <c r="B958" s="3"/>
    </row>
    <row r="959" spans="1:2" ht="13.5" customHeight="1" x14ac:dyDescent="0.2">
      <c r="A959" s="2"/>
      <c r="B959" s="3"/>
    </row>
    <row r="960" spans="1:2" ht="13.5" customHeight="1" x14ac:dyDescent="0.2">
      <c r="A960" s="2"/>
      <c r="B960" s="3"/>
    </row>
    <row r="961" spans="1:2" ht="13.5" customHeight="1" x14ac:dyDescent="0.2">
      <c r="A961" s="2"/>
      <c r="B961" s="3"/>
    </row>
    <row r="962" spans="1:2" ht="13.5" customHeight="1" x14ac:dyDescent="0.2">
      <c r="A962" s="2"/>
      <c r="B962" s="3"/>
    </row>
    <row r="963" spans="1:2" ht="13.5" customHeight="1" x14ac:dyDescent="0.2">
      <c r="A963" s="2"/>
      <c r="B963" s="3"/>
    </row>
    <row r="964" spans="1:2" ht="13.5" customHeight="1" x14ac:dyDescent="0.2">
      <c r="A964" s="2"/>
      <c r="B964" s="3"/>
    </row>
    <row r="965" spans="1:2" ht="13.5" customHeight="1" x14ac:dyDescent="0.2">
      <c r="A965" s="2"/>
      <c r="B965" s="3"/>
    </row>
    <row r="966" spans="1:2" ht="13.5" customHeight="1" x14ac:dyDescent="0.2">
      <c r="A966" s="2"/>
      <c r="B966" s="3"/>
    </row>
    <row r="967" spans="1:2" ht="13.5" customHeight="1" x14ac:dyDescent="0.2">
      <c r="A967" s="2"/>
      <c r="B967" s="3"/>
    </row>
    <row r="968" spans="1:2" ht="13.5" customHeight="1" x14ac:dyDescent="0.2">
      <c r="A968" s="2"/>
      <c r="B968" s="3"/>
    </row>
    <row r="969" spans="1:2" ht="13.5" customHeight="1" x14ac:dyDescent="0.2">
      <c r="A969" s="2"/>
      <c r="B969" s="3"/>
    </row>
    <row r="970" spans="1:2" ht="13.5" customHeight="1" x14ac:dyDescent="0.2">
      <c r="A970" s="2"/>
      <c r="B970" s="3"/>
    </row>
    <row r="971" spans="1:2" ht="13.5" customHeight="1" x14ac:dyDescent="0.2">
      <c r="A971" s="2"/>
      <c r="B971" s="3"/>
    </row>
    <row r="972" spans="1:2" ht="13.5" customHeight="1" x14ac:dyDescent="0.2">
      <c r="A972" s="2"/>
      <c r="B972" s="3"/>
    </row>
    <row r="973" spans="1:2" ht="13.5" customHeight="1" x14ac:dyDescent="0.2">
      <c r="A973" s="2"/>
      <c r="B973" s="3"/>
    </row>
    <row r="974" spans="1:2" ht="13.5" customHeight="1" x14ac:dyDescent="0.2">
      <c r="A974" s="2"/>
      <c r="B974" s="3"/>
    </row>
    <row r="975" spans="1:2" ht="13.5" customHeight="1" x14ac:dyDescent="0.2">
      <c r="A975" s="2"/>
      <c r="B975" s="3"/>
    </row>
    <row r="976" spans="1:2" ht="13.5" customHeight="1" x14ac:dyDescent="0.2">
      <c r="A976" s="2"/>
      <c r="B976" s="3"/>
    </row>
    <row r="977" spans="1:2" ht="13.5" customHeight="1" x14ac:dyDescent="0.2">
      <c r="A977" s="2"/>
      <c r="B977" s="3"/>
    </row>
    <row r="978" spans="1:2" ht="13.5" customHeight="1" x14ac:dyDescent="0.2">
      <c r="A978" s="2"/>
      <c r="B978" s="3"/>
    </row>
    <row r="979" spans="1:2" ht="13.5" customHeight="1" x14ac:dyDescent="0.2">
      <c r="A979" s="2"/>
      <c r="B979" s="3"/>
    </row>
    <row r="980" spans="1:2" ht="13.5" customHeight="1" x14ac:dyDescent="0.2">
      <c r="A980" s="2"/>
      <c r="B980" s="3"/>
    </row>
    <row r="981" spans="1:2" ht="13.5" customHeight="1" x14ac:dyDescent="0.2">
      <c r="A981" s="2"/>
      <c r="B981" s="3"/>
    </row>
    <row r="982" spans="1:2" ht="13.5" customHeight="1" x14ac:dyDescent="0.2">
      <c r="A982" s="2"/>
      <c r="B982" s="3"/>
    </row>
    <row r="983" spans="1:2" ht="13.5" customHeight="1" x14ac:dyDescent="0.2">
      <c r="A983" s="2"/>
      <c r="B983" s="3"/>
    </row>
    <row r="984" spans="1:2" ht="13.5" customHeight="1" x14ac:dyDescent="0.2">
      <c r="A984" s="2"/>
      <c r="B984" s="3"/>
    </row>
    <row r="985" spans="1:2" ht="13.5" customHeight="1" x14ac:dyDescent="0.2">
      <c r="A985" s="2"/>
      <c r="B985" s="3"/>
    </row>
    <row r="986" spans="1:2" ht="13.5" customHeight="1" x14ac:dyDescent="0.2">
      <c r="A986" s="2"/>
      <c r="B986" s="3"/>
    </row>
    <row r="987" spans="1:2" ht="13.5" customHeight="1" x14ac:dyDescent="0.2">
      <c r="A987" s="2"/>
      <c r="B987" s="3"/>
    </row>
    <row r="988" spans="1:2" ht="13.5" customHeight="1" x14ac:dyDescent="0.2">
      <c r="A988" s="2"/>
      <c r="B988" s="3"/>
    </row>
    <row r="989" spans="1:2" ht="13.5" customHeight="1" x14ac:dyDescent="0.2">
      <c r="A989" s="2"/>
      <c r="B989" s="3"/>
    </row>
    <row r="990" spans="1:2" ht="13.5" customHeight="1" x14ac:dyDescent="0.2">
      <c r="A990" s="2"/>
      <c r="B990" s="3"/>
    </row>
    <row r="991" spans="1:2" ht="13.5" customHeight="1" x14ac:dyDescent="0.2">
      <c r="A991" s="2"/>
      <c r="B991" s="3"/>
    </row>
    <row r="992" spans="1:2" ht="13.5" customHeight="1" x14ac:dyDescent="0.2">
      <c r="A992" s="2"/>
      <c r="B992" s="3"/>
    </row>
    <row r="993" spans="1:2" ht="13.5" customHeight="1" x14ac:dyDescent="0.2">
      <c r="A993" s="2"/>
      <c r="B993" s="3"/>
    </row>
    <row r="994" spans="1:2" ht="13.5" customHeight="1" x14ac:dyDescent="0.2">
      <c r="A994" s="2"/>
      <c r="B994" s="3"/>
    </row>
    <row r="995" spans="1:2" ht="13.5" customHeight="1" x14ac:dyDescent="0.2">
      <c r="A995" s="2"/>
      <c r="B995" s="3"/>
    </row>
    <row r="996" spans="1:2" ht="13.5" customHeight="1" x14ac:dyDescent="0.2">
      <c r="A996" s="2"/>
      <c r="B996" s="3"/>
    </row>
    <row r="997" spans="1:2" ht="13.5" customHeight="1" x14ac:dyDescent="0.2">
      <c r="A997" s="2"/>
      <c r="B997" s="3"/>
    </row>
    <row r="998" spans="1:2" ht="13.5" customHeight="1" x14ac:dyDescent="0.2">
      <c r="A998" s="2"/>
      <c r="B998" s="3"/>
    </row>
    <row r="999" spans="1:2" ht="13.5" customHeight="1" x14ac:dyDescent="0.2">
      <c r="A999" s="2"/>
      <c r="B999" s="3"/>
    </row>
    <row r="1000" spans="1:2" ht="13.5" customHeight="1" x14ac:dyDescent="0.2">
      <c r="A1000" s="2"/>
      <c r="B1000" s="3"/>
    </row>
  </sheetData>
  <hyperlinks>
    <hyperlink ref="B4" r:id="rId1" location="Baja%20California02000" xr:uid="{00000000-0004-0000-0700-000000000000}"/>
  </hyperlinks>
  <pageMargins left="0.7" right="0.7" top="0.75" bottom="0.75" header="0" footer="0"/>
  <pageSetup orientation="landscape"/>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8D08D"/>
  </sheetPr>
  <dimension ref="A1:B1000"/>
  <sheetViews>
    <sheetView showGridLines="0" workbookViewId="0"/>
  </sheetViews>
  <sheetFormatPr defaultColWidth="12.625" defaultRowHeight="15" customHeight="1" x14ac:dyDescent="0.2"/>
  <cols>
    <col min="1" max="1" width="34.75" customWidth="1"/>
    <col min="2" max="2" width="79.125" customWidth="1"/>
    <col min="3" max="26" width="10.625" customWidth="1"/>
  </cols>
  <sheetData>
    <row r="1" spans="1:2" ht="13.5" customHeight="1" x14ac:dyDescent="0.25">
      <c r="A1" s="75" t="s">
        <v>299</v>
      </c>
      <c r="B1" s="3"/>
    </row>
    <row r="2" spans="1:2" ht="13.5" customHeight="1" x14ac:dyDescent="0.25">
      <c r="A2" s="75" t="s">
        <v>301</v>
      </c>
      <c r="B2" s="3"/>
    </row>
    <row r="3" spans="1:2" ht="13.5" customHeight="1" x14ac:dyDescent="0.25">
      <c r="A3" s="75" t="s">
        <v>302</v>
      </c>
      <c r="B3" s="3"/>
    </row>
    <row r="4" spans="1:2" ht="13.5" customHeight="1" x14ac:dyDescent="0.25">
      <c r="A4" s="75" t="s">
        <v>304</v>
      </c>
      <c r="B4" s="77"/>
    </row>
    <row r="5" spans="1:2" ht="13.5" customHeight="1" x14ac:dyDescent="0.25">
      <c r="A5" s="75" t="s">
        <v>306</v>
      </c>
      <c r="B5" s="3"/>
    </row>
    <row r="6" spans="1:2" ht="13.5" customHeight="1" x14ac:dyDescent="0.25">
      <c r="A6" s="75" t="s">
        <v>308</v>
      </c>
      <c r="B6" s="3"/>
    </row>
    <row r="7" spans="1:2" ht="13.5" customHeight="1" x14ac:dyDescent="0.25">
      <c r="A7" s="75" t="s">
        <v>310</v>
      </c>
      <c r="B7" s="3"/>
    </row>
    <row r="8" spans="1:2" ht="13.5" customHeight="1" x14ac:dyDescent="0.25">
      <c r="A8" s="75" t="s">
        <v>312</v>
      </c>
      <c r="B8" s="3"/>
    </row>
    <row r="9" spans="1:2" ht="13.5" customHeight="1" x14ac:dyDescent="0.25">
      <c r="A9" s="75" t="s">
        <v>313</v>
      </c>
      <c r="B9" s="3"/>
    </row>
    <row r="10" spans="1:2" ht="13.5" customHeight="1" x14ac:dyDescent="0.2">
      <c r="A10" s="2"/>
      <c r="B10" s="3"/>
    </row>
    <row r="11" spans="1:2" ht="13.5" customHeight="1" x14ac:dyDescent="0.2">
      <c r="A11" s="2"/>
      <c r="B11" s="3"/>
    </row>
    <row r="12" spans="1:2" ht="13.5" customHeight="1" x14ac:dyDescent="0.2">
      <c r="A12" s="2"/>
      <c r="B12" s="3"/>
    </row>
    <row r="13" spans="1:2" ht="13.5" customHeight="1" x14ac:dyDescent="0.2">
      <c r="A13" s="2"/>
      <c r="B13" s="3"/>
    </row>
    <row r="14" spans="1:2" ht="13.5" customHeight="1" x14ac:dyDescent="0.2">
      <c r="A14" s="2"/>
      <c r="B14" s="3"/>
    </row>
    <row r="15" spans="1:2" ht="13.5" customHeight="1" x14ac:dyDescent="0.2">
      <c r="B15" s="3"/>
    </row>
    <row r="16" spans="1:2" ht="13.5" customHeight="1" x14ac:dyDescent="0.2">
      <c r="B16" s="3"/>
    </row>
    <row r="17" spans="2:2" ht="13.5" customHeight="1" x14ac:dyDescent="0.2">
      <c r="B17" s="3"/>
    </row>
    <row r="18" spans="2:2" ht="13.5" customHeight="1" x14ac:dyDescent="0.2">
      <c r="B18" s="3"/>
    </row>
    <row r="19" spans="2:2" ht="13.5" customHeight="1" x14ac:dyDescent="0.2">
      <c r="B19" s="3"/>
    </row>
    <row r="20" spans="2:2" ht="13.5" customHeight="1" x14ac:dyDescent="0.2">
      <c r="B20" s="3"/>
    </row>
    <row r="21" spans="2:2" ht="13.5" customHeight="1" x14ac:dyDescent="0.2">
      <c r="B21" s="3"/>
    </row>
    <row r="22" spans="2:2" ht="13.5" customHeight="1" x14ac:dyDescent="0.2">
      <c r="B22" s="3"/>
    </row>
    <row r="23" spans="2:2" ht="13.5" customHeight="1" x14ac:dyDescent="0.2">
      <c r="B23" s="3"/>
    </row>
    <row r="24" spans="2:2" ht="13.5" customHeight="1" x14ac:dyDescent="0.2">
      <c r="B24" s="3"/>
    </row>
    <row r="25" spans="2:2" ht="13.5" customHeight="1" x14ac:dyDescent="0.2">
      <c r="B25" s="3"/>
    </row>
    <row r="26" spans="2:2" ht="13.5" customHeight="1" x14ac:dyDescent="0.2">
      <c r="B26" s="3"/>
    </row>
    <row r="27" spans="2:2" ht="13.5" customHeight="1" x14ac:dyDescent="0.2">
      <c r="B27" s="3"/>
    </row>
    <row r="28" spans="2:2" ht="13.5" customHeight="1" x14ac:dyDescent="0.2">
      <c r="B28" s="3"/>
    </row>
    <row r="29" spans="2:2" ht="13.5" customHeight="1" x14ac:dyDescent="0.2">
      <c r="B29" s="3"/>
    </row>
    <row r="30" spans="2:2" ht="13.5" customHeight="1" x14ac:dyDescent="0.2">
      <c r="B30" s="3"/>
    </row>
    <row r="31" spans="2:2" ht="13.5" customHeight="1" x14ac:dyDescent="0.2">
      <c r="B31" s="3"/>
    </row>
    <row r="32" spans="2:2" ht="13.5" customHeight="1" x14ac:dyDescent="0.2">
      <c r="B32" s="3"/>
    </row>
    <row r="33" spans="2:2" ht="13.5" customHeight="1" x14ac:dyDescent="0.2">
      <c r="B33" s="3"/>
    </row>
    <row r="34" spans="2:2" ht="13.5" customHeight="1" x14ac:dyDescent="0.2">
      <c r="B34" s="3"/>
    </row>
    <row r="35" spans="2:2" ht="13.5" customHeight="1" x14ac:dyDescent="0.2">
      <c r="B35" s="3"/>
    </row>
    <row r="36" spans="2:2" ht="13.5" customHeight="1" x14ac:dyDescent="0.2">
      <c r="B36" s="3"/>
    </row>
    <row r="37" spans="2:2" ht="13.5" customHeight="1" x14ac:dyDescent="0.2">
      <c r="B37" s="3"/>
    </row>
    <row r="38" spans="2:2" ht="13.5" customHeight="1" x14ac:dyDescent="0.2">
      <c r="B38" s="3"/>
    </row>
    <row r="39" spans="2:2" ht="13.5" customHeight="1" x14ac:dyDescent="0.2">
      <c r="B39" s="3"/>
    </row>
    <row r="40" spans="2:2" ht="13.5" customHeight="1" x14ac:dyDescent="0.2">
      <c r="B40" s="3"/>
    </row>
    <row r="41" spans="2:2" ht="13.5" customHeight="1" x14ac:dyDescent="0.2">
      <c r="B41" s="3"/>
    </row>
    <row r="42" spans="2:2" ht="13.5" customHeight="1" x14ac:dyDescent="0.2">
      <c r="B42" s="3"/>
    </row>
    <row r="43" spans="2:2" ht="13.5" customHeight="1" x14ac:dyDescent="0.2">
      <c r="B43" s="3"/>
    </row>
    <row r="44" spans="2:2" ht="13.5" customHeight="1" x14ac:dyDescent="0.2">
      <c r="B44" s="3"/>
    </row>
    <row r="45" spans="2:2" ht="13.5" customHeight="1" x14ac:dyDescent="0.2">
      <c r="B45" s="3"/>
    </row>
    <row r="46" spans="2:2" ht="13.5" customHeight="1" x14ac:dyDescent="0.2">
      <c r="B46" s="3"/>
    </row>
    <row r="47" spans="2:2" ht="13.5" customHeight="1" x14ac:dyDescent="0.2">
      <c r="B47" s="3"/>
    </row>
    <row r="48" spans="2:2" ht="13.5" customHeight="1" x14ac:dyDescent="0.2">
      <c r="B48" s="3"/>
    </row>
    <row r="49" spans="2:2" ht="13.5" customHeight="1" x14ac:dyDescent="0.2">
      <c r="B49" s="3"/>
    </row>
    <row r="50" spans="2:2" ht="13.5" customHeight="1" x14ac:dyDescent="0.2">
      <c r="B50" s="3"/>
    </row>
    <row r="51" spans="2:2" ht="13.5" customHeight="1" x14ac:dyDescent="0.2">
      <c r="B51" s="3"/>
    </row>
    <row r="52" spans="2:2" ht="13.5" customHeight="1" x14ac:dyDescent="0.2">
      <c r="B52" s="3"/>
    </row>
    <row r="53" spans="2:2" ht="13.5" customHeight="1" x14ac:dyDescent="0.2">
      <c r="B53" s="3"/>
    </row>
    <row r="54" spans="2:2" ht="13.5" customHeight="1" x14ac:dyDescent="0.2">
      <c r="B54" s="3"/>
    </row>
    <row r="55" spans="2:2" ht="13.5" customHeight="1" x14ac:dyDescent="0.2">
      <c r="B55" s="3"/>
    </row>
    <row r="56" spans="2:2" ht="13.5" customHeight="1" x14ac:dyDescent="0.2">
      <c r="B56" s="3"/>
    </row>
    <row r="57" spans="2:2" ht="13.5" customHeight="1" x14ac:dyDescent="0.2">
      <c r="B57" s="3"/>
    </row>
    <row r="58" spans="2:2" ht="13.5" customHeight="1" x14ac:dyDescent="0.2">
      <c r="B58" s="3"/>
    </row>
    <row r="59" spans="2:2" ht="13.5" customHeight="1" x14ac:dyDescent="0.2">
      <c r="B59" s="3"/>
    </row>
    <row r="60" spans="2:2" ht="13.5" customHeight="1" x14ac:dyDescent="0.2">
      <c r="B60" s="3"/>
    </row>
    <row r="61" spans="2:2" ht="13.5" customHeight="1" x14ac:dyDescent="0.2">
      <c r="B61" s="3"/>
    </row>
    <row r="62" spans="2:2" ht="13.5" customHeight="1" x14ac:dyDescent="0.2">
      <c r="B62" s="3"/>
    </row>
    <row r="63" spans="2:2" ht="13.5" customHeight="1" x14ac:dyDescent="0.2">
      <c r="B63" s="3"/>
    </row>
    <row r="64" spans="2:2" ht="13.5" customHeight="1" x14ac:dyDescent="0.2">
      <c r="B64" s="3"/>
    </row>
    <row r="65" spans="2:2" ht="13.5" customHeight="1" x14ac:dyDescent="0.2">
      <c r="B65" s="3"/>
    </row>
    <row r="66" spans="2:2" ht="13.5" customHeight="1" x14ac:dyDescent="0.2">
      <c r="B66" s="3"/>
    </row>
    <row r="67" spans="2:2" ht="13.5" customHeight="1" x14ac:dyDescent="0.2">
      <c r="B67" s="3"/>
    </row>
    <row r="68" spans="2:2" ht="13.5" customHeight="1" x14ac:dyDescent="0.2">
      <c r="B68" s="3"/>
    </row>
    <row r="69" spans="2:2" ht="13.5" customHeight="1" x14ac:dyDescent="0.2">
      <c r="B69" s="3"/>
    </row>
    <row r="70" spans="2:2" ht="13.5" customHeight="1" x14ac:dyDescent="0.2">
      <c r="B70" s="3"/>
    </row>
    <row r="71" spans="2:2" ht="13.5" customHeight="1" x14ac:dyDescent="0.2">
      <c r="B71" s="3"/>
    </row>
    <row r="72" spans="2:2" ht="13.5" customHeight="1" x14ac:dyDescent="0.2">
      <c r="B72" s="3"/>
    </row>
    <row r="73" spans="2:2" ht="13.5" customHeight="1" x14ac:dyDescent="0.2">
      <c r="B73" s="3"/>
    </row>
    <row r="74" spans="2:2" ht="13.5" customHeight="1" x14ac:dyDescent="0.2">
      <c r="B74" s="3"/>
    </row>
    <row r="75" spans="2:2" ht="13.5" customHeight="1" x14ac:dyDescent="0.2">
      <c r="B75" s="3"/>
    </row>
    <row r="76" spans="2:2" ht="13.5" customHeight="1" x14ac:dyDescent="0.2">
      <c r="B76" s="3"/>
    </row>
    <row r="77" spans="2:2" ht="13.5" customHeight="1" x14ac:dyDescent="0.2">
      <c r="B77" s="3"/>
    </row>
    <row r="78" spans="2:2" ht="13.5" customHeight="1" x14ac:dyDescent="0.2">
      <c r="B78" s="3"/>
    </row>
    <row r="79" spans="2:2" ht="13.5" customHeight="1" x14ac:dyDescent="0.2">
      <c r="B79" s="3"/>
    </row>
    <row r="80" spans="2:2" ht="13.5" customHeight="1" x14ac:dyDescent="0.2">
      <c r="B80" s="3"/>
    </row>
    <row r="81" spans="2:2" ht="13.5" customHeight="1" x14ac:dyDescent="0.2">
      <c r="B81" s="3"/>
    </row>
    <row r="82" spans="2:2" ht="13.5" customHeight="1" x14ac:dyDescent="0.2">
      <c r="B82" s="3"/>
    </row>
    <row r="83" spans="2:2" ht="13.5" customHeight="1" x14ac:dyDescent="0.2">
      <c r="B83" s="3"/>
    </row>
    <row r="84" spans="2:2" ht="13.5" customHeight="1" x14ac:dyDescent="0.2">
      <c r="B84" s="3"/>
    </row>
    <row r="85" spans="2:2" ht="13.5" customHeight="1" x14ac:dyDescent="0.2">
      <c r="B85" s="3"/>
    </row>
    <row r="86" spans="2:2" ht="13.5" customHeight="1" x14ac:dyDescent="0.2">
      <c r="B86" s="3"/>
    </row>
    <row r="87" spans="2:2" ht="13.5" customHeight="1" x14ac:dyDescent="0.2">
      <c r="B87" s="3"/>
    </row>
    <row r="88" spans="2:2" ht="13.5" customHeight="1" x14ac:dyDescent="0.2">
      <c r="B88" s="3"/>
    </row>
    <row r="89" spans="2:2" ht="13.5" customHeight="1" x14ac:dyDescent="0.2">
      <c r="B89" s="3"/>
    </row>
    <row r="90" spans="2:2" ht="13.5" customHeight="1" x14ac:dyDescent="0.2">
      <c r="B90" s="3"/>
    </row>
    <row r="91" spans="2:2" ht="13.5" customHeight="1" x14ac:dyDescent="0.2">
      <c r="B91" s="3"/>
    </row>
    <row r="92" spans="2:2" ht="13.5" customHeight="1" x14ac:dyDescent="0.2">
      <c r="B92" s="3"/>
    </row>
    <row r="93" spans="2:2" ht="13.5" customHeight="1" x14ac:dyDescent="0.2">
      <c r="B93" s="3"/>
    </row>
    <row r="94" spans="2:2" ht="13.5" customHeight="1" x14ac:dyDescent="0.2">
      <c r="B94" s="3"/>
    </row>
    <row r="95" spans="2:2" ht="13.5" customHeight="1" x14ac:dyDescent="0.2">
      <c r="B95" s="3"/>
    </row>
    <row r="96" spans="2:2" ht="13.5" customHeight="1" x14ac:dyDescent="0.2">
      <c r="B96" s="3"/>
    </row>
    <row r="97" spans="2:2" ht="13.5" customHeight="1" x14ac:dyDescent="0.2">
      <c r="B97" s="3"/>
    </row>
    <row r="98" spans="2:2" ht="13.5" customHeight="1" x14ac:dyDescent="0.2">
      <c r="B98" s="3"/>
    </row>
    <row r="99" spans="2:2" ht="13.5" customHeight="1" x14ac:dyDescent="0.2">
      <c r="B99" s="3"/>
    </row>
    <row r="100" spans="2:2" ht="13.5" customHeight="1" x14ac:dyDescent="0.2">
      <c r="B100" s="3"/>
    </row>
    <row r="101" spans="2:2" ht="13.5" customHeight="1" x14ac:dyDescent="0.2">
      <c r="B101" s="3"/>
    </row>
    <row r="102" spans="2:2" ht="13.5" customHeight="1" x14ac:dyDescent="0.2">
      <c r="B102" s="3"/>
    </row>
    <row r="103" spans="2:2" ht="13.5" customHeight="1" x14ac:dyDescent="0.2">
      <c r="B103" s="3"/>
    </row>
    <row r="104" spans="2:2" ht="13.5" customHeight="1" x14ac:dyDescent="0.2">
      <c r="B104" s="3"/>
    </row>
    <row r="105" spans="2:2" ht="13.5" customHeight="1" x14ac:dyDescent="0.2">
      <c r="B105" s="3"/>
    </row>
    <row r="106" spans="2:2" ht="13.5" customHeight="1" x14ac:dyDescent="0.2">
      <c r="B106" s="3"/>
    </row>
    <row r="107" spans="2:2" ht="13.5" customHeight="1" x14ac:dyDescent="0.2">
      <c r="B107" s="3"/>
    </row>
    <row r="108" spans="2:2" ht="13.5" customHeight="1" x14ac:dyDescent="0.2">
      <c r="B108" s="3"/>
    </row>
    <row r="109" spans="2:2" ht="13.5" customHeight="1" x14ac:dyDescent="0.2">
      <c r="B109" s="3"/>
    </row>
    <row r="110" spans="2:2" ht="13.5" customHeight="1" x14ac:dyDescent="0.2">
      <c r="B110" s="3"/>
    </row>
    <row r="111" spans="2:2" ht="13.5" customHeight="1" x14ac:dyDescent="0.2">
      <c r="B111" s="3"/>
    </row>
    <row r="112" spans="2:2" ht="13.5" customHeight="1" x14ac:dyDescent="0.2">
      <c r="B112" s="3"/>
    </row>
    <row r="113" spans="2:2" ht="13.5" customHeight="1" x14ac:dyDescent="0.2">
      <c r="B113" s="3"/>
    </row>
    <row r="114" spans="2:2" ht="13.5" customHeight="1" x14ac:dyDescent="0.2">
      <c r="B114" s="3"/>
    </row>
    <row r="115" spans="2:2" ht="13.5" customHeight="1" x14ac:dyDescent="0.2">
      <c r="B115" s="3"/>
    </row>
    <row r="116" spans="2:2" ht="13.5" customHeight="1" x14ac:dyDescent="0.2">
      <c r="B116" s="3"/>
    </row>
    <row r="117" spans="2:2" ht="13.5" customHeight="1" x14ac:dyDescent="0.2">
      <c r="B117" s="3"/>
    </row>
    <row r="118" spans="2:2" ht="13.5" customHeight="1" x14ac:dyDescent="0.2">
      <c r="B118" s="3"/>
    </row>
    <row r="119" spans="2:2" ht="13.5" customHeight="1" x14ac:dyDescent="0.2">
      <c r="B119" s="3"/>
    </row>
    <row r="120" spans="2:2" ht="13.5" customHeight="1" x14ac:dyDescent="0.2">
      <c r="B120" s="3"/>
    </row>
    <row r="121" spans="2:2" ht="13.5" customHeight="1" x14ac:dyDescent="0.2">
      <c r="B121" s="3"/>
    </row>
    <row r="122" spans="2:2" ht="13.5" customHeight="1" x14ac:dyDescent="0.2">
      <c r="B122" s="3"/>
    </row>
    <row r="123" spans="2:2" ht="13.5" customHeight="1" x14ac:dyDescent="0.2">
      <c r="B123" s="3"/>
    </row>
    <row r="124" spans="2:2" ht="13.5" customHeight="1" x14ac:dyDescent="0.2">
      <c r="B124" s="3"/>
    </row>
    <row r="125" spans="2:2" ht="13.5" customHeight="1" x14ac:dyDescent="0.2">
      <c r="B125" s="3"/>
    </row>
    <row r="126" spans="2:2" ht="13.5" customHeight="1" x14ac:dyDescent="0.2">
      <c r="B126" s="3"/>
    </row>
    <row r="127" spans="2:2" ht="13.5" customHeight="1" x14ac:dyDescent="0.2">
      <c r="B127" s="3"/>
    </row>
    <row r="128" spans="2:2" ht="13.5" customHeight="1" x14ac:dyDescent="0.2">
      <c r="B128" s="3"/>
    </row>
    <row r="129" spans="2:2" ht="13.5" customHeight="1" x14ac:dyDescent="0.2">
      <c r="B129" s="3"/>
    </row>
    <row r="130" spans="2:2" ht="13.5" customHeight="1" x14ac:dyDescent="0.2">
      <c r="B130" s="3"/>
    </row>
    <row r="131" spans="2:2" ht="13.5" customHeight="1" x14ac:dyDescent="0.2">
      <c r="B131" s="3"/>
    </row>
    <row r="132" spans="2:2" ht="13.5" customHeight="1" x14ac:dyDescent="0.2">
      <c r="B132" s="3"/>
    </row>
    <row r="133" spans="2:2" ht="13.5" customHeight="1" x14ac:dyDescent="0.2">
      <c r="B133" s="3"/>
    </row>
    <row r="134" spans="2:2" ht="13.5" customHeight="1" x14ac:dyDescent="0.2">
      <c r="B134" s="3"/>
    </row>
    <row r="135" spans="2:2" ht="13.5" customHeight="1" x14ac:dyDescent="0.2">
      <c r="B135" s="3"/>
    </row>
    <row r="136" spans="2:2" ht="13.5" customHeight="1" x14ac:dyDescent="0.2">
      <c r="B136" s="3"/>
    </row>
    <row r="137" spans="2:2" ht="13.5" customHeight="1" x14ac:dyDescent="0.2">
      <c r="B137" s="3"/>
    </row>
    <row r="138" spans="2:2" ht="13.5" customHeight="1" x14ac:dyDescent="0.2">
      <c r="B138" s="3"/>
    </row>
    <row r="139" spans="2:2" ht="13.5" customHeight="1" x14ac:dyDescent="0.2">
      <c r="B139" s="3"/>
    </row>
    <row r="140" spans="2:2" ht="13.5" customHeight="1" x14ac:dyDescent="0.2">
      <c r="B140" s="3"/>
    </row>
    <row r="141" spans="2:2" ht="13.5" customHeight="1" x14ac:dyDescent="0.2">
      <c r="B141" s="3"/>
    </row>
    <row r="142" spans="2:2" ht="13.5" customHeight="1" x14ac:dyDescent="0.2">
      <c r="B142" s="3"/>
    </row>
    <row r="143" spans="2:2" ht="13.5" customHeight="1" x14ac:dyDescent="0.2">
      <c r="B143" s="3"/>
    </row>
    <row r="144" spans="2:2" ht="13.5" customHeight="1" x14ac:dyDescent="0.2">
      <c r="B144" s="3"/>
    </row>
    <row r="145" spans="2:2" ht="13.5" customHeight="1" x14ac:dyDescent="0.2">
      <c r="B145" s="3"/>
    </row>
    <row r="146" spans="2:2" ht="13.5" customHeight="1" x14ac:dyDescent="0.2">
      <c r="B146" s="3"/>
    </row>
    <row r="147" spans="2:2" ht="13.5" customHeight="1" x14ac:dyDescent="0.2">
      <c r="B147" s="3"/>
    </row>
    <row r="148" spans="2:2" ht="13.5" customHeight="1" x14ac:dyDescent="0.2">
      <c r="B148" s="3"/>
    </row>
    <row r="149" spans="2:2" ht="13.5" customHeight="1" x14ac:dyDescent="0.2">
      <c r="B149" s="3"/>
    </row>
    <row r="150" spans="2:2" ht="13.5" customHeight="1" x14ac:dyDescent="0.2">
      <c r="B150" s="3"/>
    </row>
    <row r="151" spans="2:2" ht="13.5" customHeight="1" x14ac:dyDescent="0.2">
      <c r="B151" s="3"/>
    </row>
    <row r="152" spans="2:2" ht="13.5" customHeight="1" x14ac:dyDescent="0.2">
      <c r="B152" s="3"/>
    </row>
    <row r="153" spans="2:2" ht="13.5" customHeight="1" x14ac:dyDescent="0.2">
      <c r="B153" s="3"/>
    </row>
    <row r="154" spans="2:2" ht="13.5" customHeight="1" x14ac:dyDescent="0.2">
      <c r="B154" s="3"/>
    </row>
    <row r="155" spans="2:2" ht="13.5" customHeight="1" x14ac:dyDescent="0.2">
      <c r="B155" s="3"/>
    </row>
    <row r="156" spans="2:2" ht="13.5" customHeight="1" x14ac:dyDescent="0.2">
      <c r="B156" s="3"/>
    </row>
    <row r="157" spans="2:2" ht="13.5" customHeight="1" x14ac:dyDescent="0.2">
      <c r="B157" s="3"/>
    </row>
    <row r="158" spans="2:2" ht="13.5" customHeight="1" x14ac:dyDescent="0.2">
      <c r="B158" s="3"/>
    </row>
    <row r="159" spans="2:2" ht="13.5" customHeight="1" x14ac:dyDescent="0.2">
      <c r="B159" s="3"/>
    </row>
    <row r="160" spans="2:2" ht="13.5" customHeight="1" x14ac:dyDescent="0.2">
      <c r="B160" s="3"/>
    </row>
    <row r="161" spans="2:2" ht="13.5" customHeight="1" x14ac:dyDescent="0.2">
      <c r="B161" s="3"/>
    </row>
    <row r="162" spans="2:2" ht="13.5" customHeight="1" x14ac:dyDescent="0.2">
      <c r="B162" s="3"/>
    </row>
    <row r="163" spans="2:2" ht="13.5" customHeight="1" x14ac:dyDescent="0.2">
      <c r="B163" s="3"/>
    </row>
    <row r="164" spans="2:2" ht="13.5" customHeight="1" x14ac:dyDescent="0.2">
      <c r="B164" s="3"/>
    </row>
    <row r="165" spans="2:2" ht="13.5" customHeight="1" x14ac:dyDescent="0.2">
      <c r="B165" s="3"/>
    </row>
    <row r="166" spans="2:2" ht="13.5" customHeight="1" x14ac:dyDescent="0.2">
      <c r="B166" s="3"/>
    </row>
    <row r="167" spans="2:2" ht="13.5" customHeight="1" x14ac:dyDescent="0.2">
      <c r="B167" s="3"/>
    </row>
    <row r="168" spans="2:2" ht="13.5" customHeight="1" x14ac:dyDescent="0.2">
      <c r="B168" s="3"/>
    </row>
    <row r="169" spans="2:2" ht="13.5" customHeight="1" x14ac:dyDescent="0.2">
      <c r="B169" s="3"/>
    </row>
    <row r="170" spans="2:2" ht="13.5" customHeight="1" x14ac:dyDescent="0.2">
      <c r="B170" s="3"/>
    </row>
    <row r="171" spans="2:2" ht="13.5" customHeight="1" x14ac:dyDescent="0.2">
      <c r="B171" s="3"/>
    </row>
    <row r="172" spans="2:2" ht="13.5" customHeight="1" x14ac:dyDescent="0.2">
      <c r="B172" s="3"/>
    </row>
    <row r="173" spans="2:2" ht="13.5" customHeight="1" x14ac:dyDescent="0.2">
      <c r="B173" s="3"/>
    </row>
    <row r="174" spans="2:2" ht="13.5" customHeight="1" x14ac:dyDescent="0.2">
      <c r="B174" s="3"/>
    </row>
    <row r="175" spans="2:2" ht="13.5" customHeight="1" x14ac:dyDescent="0.2">
      <c r="B175" s="3"/>
    </row>
    <row r="176" spans="2:2" ht="13.5" customHeight="1" x14ac:dyDescent="0.2">
      <c r="B176" s="3"/>
    </row>
    <row r="177" spans="2:2" ht="13.5" customHeight="1" x14ac:dyDescent="0.2">
      <c r="B177" s="3"/>
    </row>
    <row r="178" spans="2:2" ht="13.5" customHeight="1" x14ac:dyDescent="0.2">
      <c r="B178" s="3"/>
    </row>
    <row r="179" spans="2:2" ht="13.5" customHeight="1" x14ac:dyDescent="0.2">
      <c r="B179" s="3"/>
    </row>
    <row r="180" spans="2:2" ht="13.5" customHeight="1" x14ac:dyDescent="0.2">
      <c r="B180" s="3"/>
    </row>
    <row r="181" spans="2:2" ht="13.5" customHeight="1" x14ac:dyDescent="0.2">
      <c r="B181" s="3"/>
    </row>
    <row r="182" spans="2:2" ht="13.5" customHeight="1" x14ac:dyDescent="0.2">
      <c r="B182" s="3"/>
    </row>
    <row r="183" spans="2:2" ht="13.5" customHeight="1" x14ac:dyDescent="0.2">
      <c r="B183" s="3"/>
    </row>
    <row r="184" spans="2:2" ht="13.5" customHeight="1" x14ac:dyDescent="0.2">
      <c r="B184" s="3"/>
    </row>
    <row r="185" spans="2:2" ht="13.5" customHeight="1" x14ac:dyDescent="0.2">
      <c r="B185" s="3"/>
    </row>
    <row r="186" spans="2:2" ht="13.5" customHeight="1" x14ac:dyDescent="0.2">
      <c r="B186" s="3"/>
    </row>
    <row r="187" spans="2:2" ht="13.5" customHeight="1" x14ac:dyDescent="0.2">
      <c r="B187" s="3"/>
    </row>
    <row r="188" spans="2:2" ht="13.5" customHeight="1" x14ac:dyDescent="0.2">
      <c r="B188" s="3"/>
    </row>
    <row r="189" spans="2:2" ht="13.5" customHeight="1" x14ac:dyDescent="0.2">
      <c r="B189" s="3"/>
    </row>
    <row r="190" spans="2:2" ht="13.5" customHeight="1" x14ac:dyDescent="0.2">
      <c r="B190" s="3"/>
    </row>
    <row r="191" spans="2:2" ht="13.5" customHeight="1" x14ac:dyDescent="0.2">
      <c r="B191" s="3"/>
    </row>
    <row r="192" spans="2:2" ht="13.5" customHeight="1" x14ac:dyDescent="0.2">
      <c r="B192" s="3"/>
    </row>
    <row r="193" spans="2:2" ht="13.5" customHeight="1" x14ac:dyDescent="0.2">
      <c r="B193" s="3"/>
    </row>
    <row r="194" spans="2:2" ht="13.5" customHeight="1" x14ac:dyDescent="0.2">
      <c r="B194" s="3"/>
    </row>
    <row r="195" spans="2:2" ht="13.5" customHeight="1" x14ac:dyDescent="0.2">
      <c r="B195" s="3"/>
    </row>
    <row r="196" spans="2:2" ht="13.5" customHeight="1" x14ac:dyDescent="0.2">
      <c r="B196" s="3"/>
    </row>
    <row r="197" spans="2:2" ht="13.5" customHeight="1" x14ac:dyDescent="0.2">
      <c r="B197" s="3"/>
    </row>
    <row r="198" spans="2:2" ht="13.5" customHeight="1" x14ac:dyDescent="0.2">
      <c r="B198" s="3"/>
    </row>
    <row r="199" spans="2:2" ht="13.5" customHeight="1" x14ac:dyDescent="0.2">
      <c r="B199" s="3"/>
    </row>
    <row r="200" spans="2:2" ht="13.5" customHeight="1" x14ac:dyDescent="0.2">
      <c r="B200" s="3"/>
    </row>
    <row r="201" spans="2:2" ht="13.5" customHeight="1" x14ac:dyDescent="0.2">
      <c r="B201" s="3"/>
    </row>
    <row r="202" spans="2:2" ht="13.5" customHeight="1" x14ac:dyDescent="0.2">
      <c r="B202" s="3"/>
    </row>
    <row r="203" spans="2:2" ht="13.5" customHeight="1" x14ac:dyDescent="0.2">
      <c r="B203" s="3"/>
    </row>
    <row r="204" spans="2:2" ht="13.5" customHeight="1" x14ac:dyDescent="0.2">
      <c r="B204" s="3"/>
    </row>
    <row r="205" spans="2:2" ht="13.5" customHeight="1" x14ac:dyDescent="0.2">
      <c r="B205" s="3"/>
    </row>
    <row r="206" spans="2:2" ht="13.5" customHeight="1" x14ac:dyDescent="0.2">
      <c r="B206" s="3"/>
    </row>
    <row r="207" spans="2:2" ht="13.5" customHeight="1" x14ac:dyDescent="0.2">
      <c r="B207" s="3"/>
    </row>
    <row r="208" spans="2:2" ht="13.5" customHeight="1" x14ac:dyDescent="0.2">
      <c r="B208" s="3"/>
    </row>
    <row r="209" spans="2:2" ht="13.5" customHeight="1" x14ac:dyDescent="0.2">
      <c r="B209" s="3"/>
    </row>
    <row r="210" spans="2:2" ht="13.5" customHeight="1" x14ac:dyDescent="0.2">
      <c r="B210" s="3"/>
    </row>
    <row r="211" spans="2:2" ht="13.5" customHeight="1" x14ac:dyDescent="0.2">
      <c r="B211" s="3"/>
    </row>
    <row r="212" spans="2:2" ht="13.5" customHeight="1" x14ac:dyDescent="0.2">
      <c r="B212" s="3"/>
    </row>
    <row r="213" spans="2:2" ht="13.5" customHeight="1" x14ac:dyDescent="0.2">
      <c r="B213" s="3"/>
    </row>
    <row r="214" spans="2:2" ht="13.5" customHeight="1" x14ac:dyDescent="0.2">
      <c r="B214" s="3"/>
    </row>
    <row r="215" spans="2:2" ht="13.5" customHeight="1" x14ac:dyDescent="0.2">
      <c r="B215" s="3"/>
    </row>
    <row r="216" spans="2:2" ht="13.5" customHeight="1" x14ac:dyDescent="0.2">
      <c r="B216" s="3"/>
    </row>
    <row r="217" spans="2:2" ht="13.5" customHeight="1" x14ac:dyDescent="0.2">
      <c r="B217" s="3"/>
    </row>
    <row r="218" spans="2:2" ht="13.5" customHeight="1" x14ac:dyDescent="0.2">
      <c r="B218" s="3"/>
    </row>
    <row r="219" spans="2:2" ht="13.5" customHeight="1" x14ac:dyDescent="0.2">
      <c r="B219" s="3"/>
    </row>
    <row r="220" spans="2:2" ht="13.5" customHeight="1" x14ac:dyDescent="0.2">
      <c r="B220" s="3"/>
    </row>
    <row r="221" spans="2:2" ht="13.5" customHeight="1" x14ac:dyDescent="0.2">
      <c r="B221" s="3"/>
    </row>
    <row r="222" spans="2:2" ht="13.5" customHeight="1" x14ac:dyDescent="0.2">
      <c r="B222" s="3"/>
    </row>
    <row r="223" spans="2:2" ht="13.5" customHeight="1" x14ac:dyDescent="0.2">
      <c r="B223" s="3"/>
    </row>
    <row r="224" spans="2:2" ht="13.5" customHeight="1" x14ac:dyDescent="0.2">
      <c r="B224" s="3"/>
    </row>
    <row r="225" spans="2:2" ht="13.5" customHeight="1" x14ac:dyDescent="0.2">
      <c r="B225" s="3"/>
    </row>
    <row r="226" spans="2:2" ht="13.5" customHeight="1" x14ac:dyDescent="0.2">
      <c r="B226" s="3"/>
    </row>
    <row r="227" spans="2:2" ht="13.5" customHeight="1" x14ac:dyDescent="0.2">
      <c r="B227" s="3"/>
    </row>
    <row r="228" spans="2:2" ht="13.5" customHeight="1" x14ac:dyDescent="0.2">
      <c r="B228" s="3"/>
    </row>
    <row r="229" spans="2:2" ht="13.5" customHeight="1" x14ac:dyDescent="0.2">
      <c r="B229" s="3"/>
    </row>
    <row r="230" spans="2:2" ht="13.5" customHeight="1" x14ac:dyDescent="0.2">
      <c r="B230" s="3"/>
    </row>
    <row r="231" spans="2:2" ht="13.5" customHeight="1" x14ac:dyDescent="0.2">
      <c r="B231" s="3"/>
    </row>
    <row r="232" spans="2:2" ht="13.5" customHeight="1" x14ac:dyDescent="0.2">
      <c r="B232" s="3"/>
    </row>
    <row r="233" spans="2:2" ht="13.5" customHeight="1" x14ac:dyDescent="0.2">
      <c r="B233" s="3"/>
    </row>
    <row r="234" spans="2:2" ht="13.5" customHeight="1" x14ac:dyDescent="0.2">
      <c r="B234" s="3"/>
    </row>
    <row r="235" spans="2:2" ht="13.5" customHeight="1" x14ac:dyDescent="0.2">
      <c r="B235" s="3"/>
    </row>
    <row r="236" spans="2:2" ht="13.5" customHeight="1" x14ac:dyDescent="0.2">
      <c r="B236" s="3"/>
    </row>
    <row r="237" spans="2:2" ht="13.5" customHeight="1" x14ac:dyDescent="0.2">
      <c r="B237" s="3"/>
    </row>
    <row r="238" spans="2:2" ht="13.5" customHeight="1" x14ac:dyDescent="0.2">
      <c r="B238" s="3"/>
    </row>
    <row r="239" spans="2:2" ht="13.5" customHeight="1" x14ac:dyDescent="0.2">
      <c r="B239" s="3"/>
    </row>
    <row r="240" spans="2:2" ht="13.5" customHeight="1" x14ac:dyDescent="0.2">
      <c r="B240" s="3"/>
    </row>
    <row r="241" spans="2:2" ht="13.5" customHeight="1" x14ac:dyDescent="0.2">
      <c r="B241" s="3"/>
    </row>
    <row r="242" spans="2:2" ht="13.5" customHeight="1" x14ac:dyDescent="0.2">
      <c r="B242" s="3"/>
    </row>
    <row r="243" spans="2:2" ht="13.5" customHeight="1" x14ac:dyDescent="0.2">
      <c r="B243" s="3"/>
    </row>
    <row r="244" spans="2:2" ht="13.5" customHeight="1" x14ac:dyDescent="0.2">
      <c r="B244" s="3"/>
    </row>
    <row r="245" spans="2:2" ht="13.5" customHeight="1" x14ac:dyDescent="0.2">
      <c r="B245" s="3"/>
    </row>
    <row r="246" spans="2:2" ht="13.5" customHeight="1" x14ac:dyDescent="0.2">
      <c r="B246" s="3"/>
    </row>
    <row r="247" spans="2:2" ht="13.5" customHeight="1" x14ac:dyDescent="0.2">
      <c r="B247" s="3"/>
    </row>
    <row r="248" spans="2:2" ht="13.5" customHeight="1" x14ac:dyDescent="0.2">
      <c r="B248" s="3"/>
    </row>
    <row r="249" spans="2:2" ht="13.5" customHeight="1" x14ac:dyDescent="0.2">
      <c r="B249" s="3"/>
    </row>
    <row r="250" spans="2:2" ht="13.5" customHeight="1" x14ac:dyDescent="0.2">
      <c r="B250" s="3"/>
    </row>
    <row r="251" spans="2:2" ht="13.5" customHeight="1" x14ac:dyDescent="0.2">
      <c r="B251" s="3"/>
    </row>
    <row r="252" spans="2:2" ht="13.5" customHeight="1" x14ac:dyDescent="0.2">
      <c r="B252" s="3"/>
    </row>
    <row r="253" spans="2:2" ht="13.5" customHeight="1" x14ac:dyDescent="0.2">
      <c r="B253" s="3"/>
    </row>
    <row r="254" spans="2:2" ht="13.5" customHeight="1" x14ac:dyDescent="0.2">
      <c r="B254" s="3"/>
    </row>
    <row r="255" spans="2:2" ht="13.5" customHeight="1" x14ac:dyDescent="0.2">
      <c r="B255" s="3"/>
    </row>
    <row r="256" spans="2:2" ht="13.5" customHeight="1" x14ac:dyDescent="0.2">
      <c r="B256" s="3"/>
    </row>
    <row r="257" spans="2:2" ht="13.5" customHeight="1" x14ac:dyDescent="0.2">
      <c r="B257" s="3"/>
    </row>
    <row r="258" spans="2:2" ht="13.5" customHeight="1" x14ac:dyDescent="0.2">
      <c r="B258" s="3"/>
    </row>
    <row r="259" spans="2:2" ht="13.5" customHeight="1" x14ac:dyDescent="0.2">
      <c r="B259" s="3"/>
    </row>
    <row r="260" spans="2:2" ht="13.5" customHeight="1" x14ac:dyDescent="0.2">
      <c r="B260" s="3"/>
    </row>
    <row r="261" spans="2:2" ht="13.5" customHeight="1" x14ac:dyDescent="0.2">
      <c r="B261" s="3"/>
    </row>
    <row r="262" spans="2:2" ht="13.5" customHeight="1" x14ac:dyDescent="0.2">
      <c r="B262" s="3"/>
    </row>
    <row r="263" spans="2:2" ht="13.5" customHeight="1" x14ac:dyDescent="0.2">
      <c r="B263" s="3"/>
    </row>
    <row r="264" spans="2:2" ht="13.5" customHeight="1" x14ac:dyDescent="0.2">
      <c r="B264" s="3"/>
    </row>
    <row r="265" spans="2:2" ht="13.5" customHeight="1" x14ac:dyDescent="0.2">
      <c r="B265" s="3"/>
    </row>
    <row r="266" spans="2:2" ht="13.5" customHeight="1" x14ac:dyDescent="0.2">
      <c r="B266" s="3"/>
    </row>
    <row r="267" spans="2:2" ht="13.5" customHeight="1" x14ac:dyDescent="0.2">
      <c r="B267" s="3"/>
    </row>
    <row r="268" spans="2:2" ht="13.5" customHeight="1" x14ac:dyDescent="0.2">
      <c r="B268" s="3"/>
    </row>
    <row r="269" spans="2:2" ht="13.5" customHeight="1" x14ac:dyDescent="0.2">
      <c r="B269" s="3"/>
    </row>
    <row r="270" spans="2:2" ht="13.5" customHeight="1" x14ac:dyDescent="0.2">
      <c r="B270" s="3"/>
    </row>
    <row r="271" spans="2:2" ht="13.5" customHeight="1" x14ac:dyDescent="0.2">
      <c r="B271" s="3"/>
    </row>
    <row r="272" spans="2:2" ht="13.5" customHeight="1" x14ac:dyDescent="0.2">
      <c r="B272" s="3"/>
    </row>
    <row r="273" spans="2:2" ht="13.5" customHeight="1" x14ac:dyDescent="0.2">
      <c r="B273" s="3"/>
    </row>
    <row r="274" spans="2:2" ht="13.5" customHeight="1" x14ac:dyDescent="0.2">
      <c r="B274" s="3"/>
    </row>
    <row r="275" spans="2:2" ht="13.5" customHeight="1" x14ac:dyDescent="0.2">
      <c r="B275" s="3"/>
    </row>
    <row r="276" spans="2:2" ht="13.5" customHeight="1" x14ac:dyDescent="0.2">
      <c r="B276" s="3"/>
    </row>
    <row r="277" spans="2:2" ht="13.5" customHeight="1" x14ac:dyDescent="0.2">
      <c r="B277" s="3"/>
    </row>
    <row r="278" spans="2:2" ht="13.5" customHeight="1" x14ac:dyDescent="0.2">
      <c r="B278" s="3"/>
    </row>
    <row r="279" spans="2:2" ht="13.5" customHeight="1" x14ac:dyDescent="0.2">
      <c r="B279" s="3"/>
    </row>
    <row r="280" spans="2:2" ht="13.5" customHeight="1" x14ac:dyDescent="0.2">
      <c r="B280" s="3"/>
    </row>
    <row r="281" spans="2:2" ht="13.5" customHeight="1" x14ac:dyDescent="0.2">
      <c r="B281" s="3"/>
    </row>
    <row r="282" spans="2:2" ht="13.5" customHeight="1" x14ac:dyDescent="0.2">
      <c r="B282" s="3"/>
    </row>
    <row r="283" spans="2:2" ht="13.5" customHeight="1" x14ac:dyDescent="0.2">
      <c r="B283" s="3"/>
    </row>
    <row r="284" spans="2:2" ht="13.5" customHeight="1" x14ac:dyDescent="0.2">
      <c r="B284" s="3"/>
    </row>
    <row r="285" spans="2:2" ht="13.5" customHeight="1" x14ac:dyDescent="0.2">
      <c r="B285" s="3"/>
    </row>
    <row r="286" spans="2:2" ht="13.5" customHeight="1" x14ac:dyDescent="0.2">
      <c r="B286" s="3"/>
    </row>
    <row r="287" spans="2:2" ht="13.5" customHeight="1" x14ac:dyDescent="0.2">
      <c r="B287" s="3"/>
    </row>
    <row r="288" spans="2:2" ht="13.5" customHeight="1" x14ac:dyDescent="0.2">
      <c r="B288" s="3"/>
    </row>
    <row r="289" spans="2:2" ht="13.5" customHeight="1" x14ac:dyDescent="0.2">
      <c r="B289" s="3"/>
    </row>
    <row r="290" spans="2:2" ht="13.5" customHeight="1" x14ac:dyDescent="0.2">
      <c r="B290" s="3"/>
    </row>
    <row r="291" spans="2:2" ht="13.5" customHeight="1" x14ac:dyDescent="0.2">
      <c r="B291" s="3"/>
    </row>
    <row r="292" spans="2:2" ht="13.5" customHeight="1" x14ac:dyDescent="0.2">
      <c r="B292" s="3"/>
    </row>
    <row r="293" spans="2:2" ht="13.5" customHeight="1" x14ac:dyDescent="0.2">
      <c r="B293" s="3"/>
    </row>
    <row r="294" spans="2:2" ht="13.5" customHeight="1" x14ac:dyDescent="0.2">
      <c r="B294" s="3"/>
    </row>
    <row r="295" spans="2:2" ht="13.5" customHeight="1" x14ac:dyDescent="0.2">
      <c r="B295" s="3"/>
    </row>
    <row r="296" spans="2:2" ht="13.5" customHeight="1" x14ac:dyDescent="0.2">
      <c r="B296" s="3"/>
    </row>
    <row r="297" spans="2:2" ht="13.5" customHeight="1" x14ac:dyDescent="0.2">
      <c r="B297" s="3"/>
    </row>
    <row r="298" spans="2:2" ht="13.5" customHeight="1" x14ac:dyDescent="0.2">
      <c r="B298" s="3"/>
    </row>
    <row r="299" spans="2:2" ht="13.5" customHeight="1" x14ac:dyDescent="0.2">
      <c r="B299" s="3"/>
    </row>
    <row r="300" spans="2:2" ht="13.5" customHeight="1" x14ac:dyDescent="0.2">
      <c r="B300" s="3"/>
    </row>
    <row r="301" spans="2:2" ht="13.5" customHeight="1" x14ac:dyDescent="0.2">
      <c r="B301" s="3"/>
    </row>
    <row r="302" spans="2:2" ht="13.5" customHeight="1" x14ac:dyDescent="0.2">
      <c r="B302" s="3"/>
    </row>
    <row r="303" spans="2:2" ht="13.5" customHeight="1" x14ac:dyDescent="0.2">
      <c r="B303" s="3"/>
    </row>
    <row r="304" spans="2:2" ht="13.5" customHeight="1" x14ac:dyDescent="0.2">
      <c r="B304" s="3"/>
    </row>
    <row r="305" spans="2:2" ht="13.5" customHeight="1" x14ac:dyDescent="0.2">
      <c r="B305" s="3"/>
    </row>
    <row r="306" spans="2:2" ht="13.5" customHeight="1" x14ac:dyDescent="0.2">
      <c r="B306" s="3"/>
    </row>
    <row r="307" spans="2:2" ht="13.5" customHeight="1" x14ac:dyDescent="0.2">
      <c r="B307" s="3"/>
    </row>
    <row r="308" spans="2:2" ht="13.5" customHeight="1" x14ac:dyDescent="0.2">
      <c r="B308" s="3"/>
    </row>
    <row r="309" spans="2:2" ht="13.5" customHeight="1" x14ac:dyDescent="0.2">
      <c r="B309" s="3"/>
    </row>
    <row r="310" spans="2:2" ht="13.5" customHeight="1" x14ac:dyDescent="0.2">
      <c r="B310" s="3"/>
    </row>
    <row r="311" spans="2:2" ht="13.5" customHeight="1" x14ac:dyDescent="0.2">
      <c r="B311" s="3"/>
    </row>
    <row r="312" spans="2:2" ht="13.5" customHeight="1" x14ac:dyDescent="0.2">
      <c r="B312" s="3"/>
    </row>
    <row r="313" spans="2:2" ht="13.5" customHeight="1" x14ac:dyDescent="0.2">
      <c r="B313" s="3"/>
    </row>
    <row r="314" spans="2:2" ht="13.5" customHeight="1" x14ac:dyDescent="0.2">
      <c r="B314" s="3"/>
    </row>
    <row r="315" spans="2:2" ht="13.5" customHeight="1" x14ac:dyDescent="0.2">
      <c r="B315" s="3"/>
    </row>
    <row r="316" spans="2:2" ht="13.5" customHeight="1" x14ac:dyDescent="0.2">
      <c r="B316" s="3"/>
    </row>
    <row r="317" spans="2:2" ht="13.5" customHeight="1" x14ac:dyDescent="0.2">
      <c r="B317" s="3"/>
    </row>
    <row r="318" spans="2:2" ht="13.5" customHeight="1" x14ac:dyDescent="0.2">
      <c r="B318" s="3"/>
    </row>
    <row r="319" spans="2:2" ht="13.5" customHeight="1" x14ac:dyDescent="0.2">
      <c r="B319" s="3"/>
    </row>
    <row r="320" spans="2:2" ht="13.5" customHeight="1" x14ac:dyDescent="0.2">
      <c r="B320" s="3"/>
    </row>
    <row r="321" spans="2:2" ht="13.5" customHeight="1" x14ac:dyDescent="0.2">
      <c r="B321" s="3"/>
    </row>
    <row r="322" spans="2:2" ht="13.5" customHeight="1" x14ac:dyDescent="0.2">
      <c r="B322" s="3"/>
    </row>
    <row r="323" spans="2:2" ht="13.5" customHeight="1" x14ac:dyDescent="0.2">
      <c r="B323" s="3"/>
    </row>
    <row r="324" spans="2:2" ht="13.5" customHeight="1" x14ac:dyDescent="0.2">
      <c r="B324" s="3"/>
    </row>
    <row r="325" spans="2:2" ht="13.5" customHeight="1" x14ac:dyDescent="0.2">
      <c r="B325" s="3"/>
    </row>
    <row r="326" spans="2:2" ht="13.5" customHeight="1" x14ac:dyDescent="0.2">
      <c r="B326" s="3"/>
    </row>
    <row r="327" spans="2:2" ht="13.5" customHeight="1" x14ac:dyDescent="0.2">
      <c r="B327" s="3"/>
    </row>
    <row r="328" spans="2:2" ht="13.5" customHeight="1" x14ac:dyDescent="0.2">
      <c r="B328" s="3"/>
    </row>
    <row r="329" spans="2:2" ht="13.5" customHeight="1" x14ac:dyDescent="0.2">
      <c r="B329" s="3"/>
    </row>
    <row r="330" spans="2:2" ht="13.5" customHeight="1" x14ac:dyDescent="0.2">
      <c r="B330" s="3"/>
    </row>
    <row r="331" spans="2:2" ht="13.5" customHeight="1" x14ac:dyDescent="0.2">
      <c r="B331" s="3"/>
    </row>
    <row r="332" spans="2:2" ht="13.5" customHeight="1" x14ac:dyDescent="0.2">
      <c r="B332" s="3"/>
    </row>
    <row r="333" spans="2:2" ht="13.5" customHeight="1" x14ac:dyDescent="0.2">
      <c r="B333" s="3"/>
    </row>
    <row r="334" spans="2:2" ht="13.5" customHeight="1" x14ac:dyDescent="0.2">
      <c r="B334" s="3"/>
    </row>
    <row r="335" spans="2:2" ht="13.5" customHeight="1" x14ac:dyDescent="0.2">
      <c r="B335" s="3"/>
    </row>
    <row r="336" spans="2:2" ht="13.5" customHeight="1" x14ac:dyDescent="0.2">
      <c r="B336" s="3"/>
    </row>
    <row r="337" spans="2:2" ht="13.5" customHeight="1" x14ac:dyDescent="0.2">
      <c r="B337" s="3"/>
    </row>
    <row r="338" spans="2:2" ht="13.5" customHeight="1" x14ac:dyDescent="0.2">
      <c r="B338" s="3"/>
    </row>
    <row r="339" spans="2:2" ht="13.5" customHeight="1" x14ac:dyDescent="0.2">
      <c r="B339" s="3"/>
    </row>
    <row r="340" spans="2:2" ht="13.5" customHeight="1" x14ac:dyDescent="0.2">
      <c r="B340" s="3"/>
    </row>
    <row r="341" spans="2:2" ht="13.5" customHeight="1" x14ac:dyDescent="0.2">
      <c r="B341" s="3"/>
    </row>
    <row r="342" spans="2:2" ht="13.5" customHeight="1" x14ac:dyDescent="0.2">
      <c r="B342" s="3"/>
    </row>
    <row r="343" spans="2:2" ht="13.5" customHeight="1" x14ac:dyDescent="0.2">
      <c r="B343" s="3"/>
    </row>
    <row r="344" spans="2:2" ht="13.5" customHeight="1" x14ac:dyDescent="0.2">
      <c r="B344" s="3"/>
    </row>
    <row r="345" spans="2:2" ht="13.5" customHeight="1" x14ac:dyDescent="0.2">
      <c r="B345" s="3"/>
    </row>
    <row r="346" spans="2:2" ht="13.5" customHeight="1" x14ac:dyDescent="0.2">
      <c r="B346" s="3"/>
    </row>
    <row r="347" spans="2:2" ht="13.5" customHeight="1" x14ac:dyDescent="0.2">
      <c r="B347" s="3"/>
    </row>
    <row r="348" spans="2:2" ht="13.5" customHeight="1" x14ac:dyDescent="0.2">
      <c r="B348" s="3"/>
    </row>
    <row r="349" spans="2:2" ht="13.5" customHeight="1" x14ac:dyDescent="0.2">
      <c r="B349" s="3"/>
    </row>
    <row r="350" spans="2:2" ht="13.5" customHeight="1" x14ac:dyDescent="0.2">
      <c r="B350" s="3"/>
    </row>
    <row r="351" spans="2:2" ht="13.5" customHeight="1" x14ac:dyDescent="0.2">
      <c r="B351" s="3"/>
    </row>
    <row r="352" spans="2:2" ht="13.5" customHeight="1" x14ac:dyDescent="0.2">
      <c r="B352" s="3"/>
    </row>
    <row r="353" spans="2:2" ht="13.5" customHeight="1" x14ac:dyDescent="0.2">
      <c r="B353" s="3"/>
    </row>
    <row r="354" spans="2:2" ht="13.5" customHeight="1" x14ac:dyDescent="0.2">
      <c r="B354" s="3"/>
    </row>
    <row r="355" spans="2:2" ht="13.5" customHeight="1" x14ac:dyDescent="0.2">
      <c r="B355" s="3"/>
    </row>
    <row r="356" spans="2:2" ht="13.5" customHeight="1" x14ac:dyDescent="0.2">
      <c r="B356" s="3"/>
    </row>
    <row r="357" spans="2:2" ht="13.5" customHeight="1" x14ac:dyDescent="0.2">
      <c r="B357" s="3"/>
    </row>
    <row r="358" spans="2:2" ht="13.5" customHeight="1" x14ac:dyDescent="0.2">
      <c r="B358" s="3"/>
    </row>
    <row r="359" spans="2:2" ht="13.5" customHeight="1" x14ac:dyDescent="0.2">
      <c r="B359" s="3"/>
    </row>
    <row r="360" spans="2:2" ht="13.5" customHeight="1" x14ac:dyDescent="0.2">
      <c r="B360" s="3"/>
    </row>
    <row r="361" spans="2:2" ht="13.5" customHeight="1" x14ac:dyDescent="0.2">
      <c r="B361" s="3"/>
    </row>
    <row r="362" spans="2:2" ht="13.5" customHeight="1" x14ac:dyDescent="0.2">
      <c r="B362" s="3"/>
    </row>
    <row r="363" spans="2:2" ht="13.5" customHeight="1" x14ac:dyDescent="0.2">
      <c r="B363" s="3"/>
    </row>
    <row r="364" spans="2:2" ht="13.5" customHeight="1" x14ac:dyDescent="0.2">
      <c r="B364" s="3"/>
    </row>
    <row r="365" spans="2:2" ht="13.5" customHeight="1" x14ac:dyDescent="0.2">
      <c r="B365" s="3"/>
    </row>
    <row r="366" spans="2:2" ht="13.5" customHeight="1" x14ac:dyDescent="0.2">
      <c r="B366" s="3"/>
    </row>
    <row r="367" spans="2:2" ht="13.5" customHeight="1" x14ac:dyDescent="0.2">
      <c r="B367" s="3"/>
    </row>
    <row r="368" spans="2:2" ht="13.5" customHeight="1" x14ac:dyDescent="0.2">
      <c r="B368" s="3"/>
    </row>
    <row r="369" spans="2:2" ht="13.5" customHeight="1" x14ac:dyDescent="0.2">
      <c r="B369" s="3"/>
    </row>
    <row r="370" spans="2:2" ht="13.5" customHeight="1" x14ac:dyDescent="0.2">
      <c r="B370" s="3"/>
    </row>
    <row r="371" spans="2:2" ht="13.5" customHeight="1" x14ac:dyDescent="0.2">
      <c r="B371" s="3"/>
    </row>
    <row r="372" spans="2:2" ht="13.5" customHeight="1" x14ac:dyDescent="0.2">
      <c r="B372" s="3"/>
    </row>
    <row r="373" spans="2:2" ht="13.5" customHeight="1" x14ac:dyDescent="0.2">
      <c r="B373" s="3"/>
    </row>
    <row r="374" spans="2:2" ht="13.5" customHeight="1" x14ac:dyDescent="0.2">
      <c r="B374" s="3"/>
    </row>
    <row r="375" spans="2:2" ht="13.5" customHeight="1" x14ac:dyDescent="0.2">
      <c r="B375" s="3"/>
    </row>
    <row r="376" spans="2:2" ht="13.5" customHeight="1" x14ac:dyDescent="0.2">
      <c r="B376" s="3"/>
    </row>
    <row r="377" spans="2:2" ht="13.5" customHeight="1" x14ac:dyDescent="0.2">
      <c r="B377" s="3"/>
    </row>
    <row r="378" spans="2:2" ht="13.5" customHeight="1" x14ac:dyDescent="0.2">
      <c r="B378" s="3"/>
    </row>
    <row r="379" spans="2:2" ht="13.5" customHeight="1" x14ac:dyDescent="0.2">
      <c r="B379" s="3"/>
    </row>
    <row r="380" spans="2:2" ht="13.5" customHeight="1" x14ac:dyDescent="0.2">
      <c r="B380" s="3"/>
    </row>
    <row r="381" spans="2:2" ht="13.5" customHeight="1" x14ac:dyDescent="0.2">
      <c r="B381" s="3"/>
    </row>
    <row r="382" spans="2:2" ht="13.5" customHeight="1" x14ac:dyDescent="0.2">
      <c r="B382" s="3"/>
    </row>
    <row r="383" spans="2:2" ht="13.5" customHeight="1" x14ac:dyDescent="0.2">
      <c r="B383" s="3"/>
    </row>
    <row r="384" spans="2:2" ht="13.5" customHeight="1" x14ac:dyDescent="0.2">
      <c r="B384" s="3"/>
    </row>
    <row r="385" spans="2:2" ht="13.5" customHeight="1" x14ac:dyDescent="0.2">
      <c r="B385" s="3"/>
    </row>
    <row r="386" spans="2:2" ht="13.5" customHeight="1" x14ac:dyDescent="0.2">
      <c r="B386" s="3"/>
    </row>
    <row r="387" spans="2:2" ht="13.5" customHeight="1" x14ac:dyDescent="0.2">
      <c r="B387" s="3"/>
    </row>
    <row r="388" spans="2:2" ht="13.5" customHeight="1" x14ac:dyDescent="0.2">
      <c r="B388" s="3"/>
    </row>
    <row r="389" spans="2:2" ht="13.5" customHeight="1" x14ac:dyDescent="0.2">
      <c r="B389" s="3"/>
    </row>
    <row r="390" spans="2:2" ht="13.5" customHeight="1" x14ac:dyDescent="0.2">
      <c r="B390" s="3"/>
    </row>
    <row r="391" spans="2:2" ht="13.5" customHeight="1" x14ac:dyDescent="0.2">
      <c r="B391" s="3"/>
    </row>
    <row r="392" spans="2:2" ht="13.5" customHeight="1" x14ac:dyDescent="0.2">
      <c r="B392" s="3"/>
    </row>
    <row r="393" spans="2:2" ht="13.5" customHeight="1" x14ac:dyDescent="0.2">
      <c r="B393" s="3"/>
    </row>
    <row r="394" spans="2:2" ht="13.5" customHeight="1" x14ac:dyDescent="0.2">
      <c r="B394" s="3"/>
    </row>
    <row r="395" spans="2:2" ht="13.5" customHeight="1" x14ac:dyDescent="0.2">
      <c r="B395" s="3"/>
    </row>
    <row r="396" spans="2:2" ht="13.5" customHeight="1" x14ac:dyDescent="0.2">
      <c r="B396" s="3"/>
    </row>
    <row r="397" spans="2:2" ht="13.5" customHeight="1" x14ac:dyDescent="0.2">
      <c r="B397" s="3"/>
    </row>
    <row r="398" spans="2:2" ht="13.5" customHeight="1" x14ac:dyDescent="0.2">
      <c r="B398" s="3"/>
    </row>
    <row r="399" spans="2:2" ht="13.5" customHeight="1" x14ac:dyDescent="0.2">
      <c r="B399" s="3"/>
    </row>
    <row r="400" spans="2:2" ht="13.5" customHeight="1" x14ac:dyDescent="0.2">
      <c r="B400" s="3"/>
    </row>
    <row r="401" spans="2:2" ht="13.5" customHeight="1" x14ac:dyDescent="0.2">
      <c r="B401" s="3"/>
    </row>
    <row r="402" spans="2:2" ht="13.5" customHeight="1" x14ac:dyDescent="0.2">
      <c r="B402" s="3"/>
    </row>
    <row r="403" spans="2:2" ht="13.5" customHeight="1" x14ac:dyDescent="0.2">
      <c r="B403" s="3"/>
    </row>
    <row r="404" spans="2:2" ht="13.5" customHeight="1" x14ac:dyDescent="0.2">
      <c r="B404" s="3"/>
    </row>
    <row r="405" spans="2:2" ht="13.5" customHeight="1" x14ac:dyDescent="0.2">
      <c r="B405" s="3"/>
    </row>
    <row r="406" spans="2:2" ht="13.5" customHeight="1" x14ac:dyDescent="0.2">
      <c r="B406" s="3"/>
    </row>
    <row r="407" spans="2:2" ht="13.5" customHeight="1" x14ac:dyDescent="0.2">
      <c r="B407" s="3"/>
    </row>
    <row r="408" spans="2:2" ht="13.5" customHeight="1" x14ac:dyDescent="0.2">
      <c r="B408" s="3"/>
    </row>
    <row r="409" spans="2:2" ht="13.5" customHeight="1" x14ac:dyDescent="0.2">
      <c r="B409" s="3"/>
    </row>
    <row r="410" spans="2:2" ht="13.5" customHeight="1" x14ac:dyDescent="0.2">
      <c r="B410" s="3"/>
    </row>
    <row r="411" spans="2:2" ht="13.5" customHeight="1" x14ac:dyDescent="0.2">
      <c r="B411" s="3"/>
    </row>
    <row r="412" spans="2:2" ht="13.5" customHeight="1" x14ac:dyDescent="0.2">
      <c r="B412" s="3"/>
    </row>
    <row r="413" spans="2:2" ht="13.5" customHeight="1" x14ac:dyDescent="0.2">
      <c r="B413" s="3"/>
    </row>
    <row r="414" spans="2:2" ht="13.5" customHeight="1" x14ac:dyDescent="0.2">
      <c r="B414" s="3"/>
    </row>
    <row r="415" spans="2:2" ht="13.5" customHeight="1" x14ac:dyDescent="0.2">
      <c r="B415" s="3"/>
    </row>
    <row r="416" spans="2:2" ht="13.5" customHeight="1" x14ac:dyDescent="0.2">
      <c r="B416" s="3"/>
    </row>
    <row r="417" spans="2:2" ht="13.5" customHeight="1" x14ac:dyDescent="0.2">
      <c r="B417" s="3"/>
    </row>
    <row r="418" spans="2:2" ht="13.5" customHeight="1" x14ac:dyDescent="0.2">
      <c r="B418" s="3"/>
    </row>
    <row r="419" spans="2:2" ht="13.5" customHeight="1" x14ac:dyDescent="0.2">
      <c r="B419" s="3"/>
    </row>
    <row r="420" spans="2:2" ht="13.5" customHeight="1" x14ac:dyDescent="0.2">
      <c r="B420" s="3"/>
    </row>
    <row r="421" spans="2:2" ht="13.5" customHeight="1" x14ac:dyDescent="0.2">
      <c r="B421" s="3"/>
    </row>
    <row r="422" spans="2:2" ht="13.5" customHeight="1" x14ac:dyDescent="0.2">
      <c r="B422" s="3"/>
    </row>
    <row r="423" spans="2:2" ht="13.5" customHeight="1" x14ac:dyDescent="0.2">
      <c r="B423" s="3"/>
    </row>
    <row r="424" spans="2:2" ht="13.5" customHeight="1" x14ac:dyDescent="0.2">
      <c r="B424" s="3"/>
    </row>
    <row r="425" spans="2:2" ht="13.5" customHeight="1" x14ac:dyDescent="0.2">
      <c r="B425" s="3"/>
    </row>
    <row r="426" spans="2:2" ht="13.5" customHeight="1" x14ac:dyDescent="0.2">
      <c r="B426" s="3"/>
    </row>
    <row r="427" spans="2:2" ht="13.5" customHeight="1" x14ac:dyDescent="0.2">
      <c r="B427" s="3"/>
    </row>
    <row r="428" spans="2:2" ht="13.5" customHeight="1" x14ac:dyDescent="0.2">
      <c r="B428" s="3"/>
    </row>
    <row r="429" spans="2:2" ht="13.5" customHeight="1" x14ac:dyDescent="0.2">
      <c r="B429" s="3"/>
    </row>
    <row r="430" spans="2:2" ht="13.5" customHeight="1" x14ac:dyDescent="0.2">
      <c r="B430" s="3"/>
    </row>
    <row r="431" spans="2:2" ht="13.5" customHeight="1" x14ac:dyDescent="0.2">
      <c r="B431" s="3"/>
    </row>
    <row r="432" spans="2:2" ht="13.5" customHeight="1" x14ac:dyDescent="0.2">
      <c r="B432" s="3"/>
    </row>
    <row r="433" spans="2:2" ht="13.5" customHeight="1" x14ac:dyDescent="0.2">
      <c r="B433" s="3"/>
    </row>
    <row r="434" spans="2:2" ht="13.5" customHeight="1" x14ac:dyDescent="0.2">
      <c r="B434" s="3"/>
    </row>
    <row r="435" spans="2:2" ht="13.5" customHeight="1" x14ac:dyDescent="0.2">
      <c r="B435" s="3"/>
    </row>
    <row r="436" spans="2:2" ht="13.5" customHeight="1" x14ac:dyDescent="0.2">
      <c r="B436" s="3"/>
    </row>
    <row r="437" spans="2:2" ht="13.5" customHeight="1" x14ac:dyDescent="0.2">
      <c r="B437" s="3"/>
    </row>
    <row r="438" spans="2:2" ht="13.5" customHeight="1" x14ac:dyDescent="0.2">
      <c r="B438" s="3"/>
    </row>
    <row r="439" spans="2:2" ht="13.5" customHeight="1" x14ac:dyDescent="0.2">
      <c r="B439" s="3"/>
    </row>
    <row r="440" spans="2:2" ht="13.5" customHeight="1" x14ac:dyDescent="0.2">
      <c r="B440" s="3"/>
    </row>
    <row r="441" spans="2:2" ht="13.5" customHeight="1" x14ac:dyDescent="0.2">
      <c r="B441" s="3"/>
    </row>
    <row r="442" spans="2:2" ht="13.5" customHeight="1" x14ac:dyDescent="0.2">
      <c r="B442" s="3"/>
    </row>
    <row r="443" spans="2:2" ht="13.5" customHeight="1" x14ac:dyDescent="0.2">
      <c r="B443" s="3"/>
    </row>
    <row r="444" spans="2:2" ht="13.5" customHeight="1" x14ac:dyDescent="0.2">
      <c r="B444" s="3"/>
    </row>
    <row r="445" spans="2:2" ht="13.5" customHeight="1" x14ac:dyDescent="0.2">
      <c r="B445" s="3"/>
    </row>
    <row r="446" spans="2:2" ht="13.5" customHeight="1" x14ac:dyDescent="0.2">
      <c r="B446" s="3"/>
    </row>
    <row r="447" spans="2:2" ht="13.5" customHeight="1" x14ac:dyDescent="0.2">
      <c r="B447" s="3"/>
    </row>
    <row r="448" spans="2:2" ht="13.5" customHeight="1" x14ac:dyDescent="0.2">
      <c r="B448" s="3"/>
    </row>
    <row r="449" spans="2:2" ht="13.5" customHeight="1" x14ac:dyDescent="0.2">
      <c r="B449" s="3"/>
    </row>
    <row r="450" spans="2:2" ht="13.5" customHeight="1" x14ac:dyDescent="0.2">
      <c r="B450" s="3"/>
    </row>
    <row r="451" spans="2:2" ht="13.5" customHeight="1" x14ac:dyDescent="0.2">
      <c r="B451" s="3"/>
    </row>
    <row r="452" spans="2:2" ht="13.5" customHeight="1" x14ac:dyDescent="0.2">
      <c r="B452" s="3"/>
    </row>
    <row r="453" spans="2:2" ht="13.5" customHeight="1" x14ac:dyDescent="0.2">
      <c r="B453" s="3"/>
    </row>
    <row r="454" spans="2:2" ht="13.5" customHeight="1" x14ac:dyDescent="0.2">
      <c r="B454" s="3"/>
    </row>
    <row r="455" spans="2:2" ht="13.5" customHeight="1" x14ac:dyDescent="0.2">
      <c r="B455" s="3"/>
    </row>
    <row r="456" spans="2:2" ht="13.5" customHeight="1" x14ac:dyDescent="0.2">
      <c r="B456" s="3"/>
    </row>
    <row r="457" spans="2:2" ht="13.5" customHeight="1" x14ac:dyDescent="0.2">
      <c r="B457" s="3"/>
    </row>
    <row r="458" spans="2:2" ht="13.5" customHeight="1" x14ac:dyDescent="0.2">
      <c r="B458" s="3"/>
    </row>
    <row r="459" spans="2:2" ht="13.5" customHeight="1" x14ac:dyDescent="0.2">
      <c r="B459" s="3"/>
    </row>
    <row r="460" spans="2:2" ht="13.5" customHeight="1" x14ac:dyDescent="0.2">
      <c r="B460" s="3"/>
    </row>
    <row r="461" spans="2:2" ht="13.5" customHeight="1" x14ac:dyDescent="0.2">
      <c r="B461" s="3"/>
    </row>
    <row r="462" spans="2:2" ht="13.5" customHeight="1" x14ac:dyDescent="0.2">
      <c r="B462" s="3"/>
    </row>
    <row r="463" spans="2:2" ht="13.5" customHeight="1" x14ac:dyDescent="0.2">
      <c r="B463" s="3"/>
    </row>
    <row r="464" spans="2:2" ht="13.5" customHeight="1" x14ac:dyDescent="0.2">
      <c r="B464" s="3"/>
    </row>
    <row r="465" spans="2:2" ht="13.5" customHeight="1" x14ac:dyDescent="0.2">
      <c r="B465" s="3"/>
    </row>
    <row r="466" spans="2:2" ht="13.5" customHeight="1" x14ac:dyDescent="0.2">
      <c r="B466" s="3"/>
    </row>
    <row r="467" spans="2:2" ht="13.5" customHeight="1" x14ac:dyDescent="0.2">
      <c r="B467" s="3"/>
    </row>
    <row r="468" spans="2:2" ht="13.5" customHeight="1" x14ac:dyDescent="0.2">
      <c r="B468" s="3"/>
    </row>
    <row r="469" spans="2:2" ht="13.5" customHeight="1" x14ac:dyDescent="0.2">
      <c r="B469" s="3"/>
    </row>
    <row r="470" spans="2:2" ht="13.5" customHeight="1" x14ac:dyDescent="0.2">
      <c r="B470" s="3"/>
    </row>
    <row r="471" spans="2:2" ht="13.5" customHeight="1" x14ac:dyDescent="0.2">
      <c r="B471" s="3"/>
    </row>
    <row r="472" spans="2:2" ht="13.5" customHeight="1" x14ac:dyDescent="0.2">
      <c r="B472" s="3"/>
    </row>
    <row r="473" spans="2:2" ht="13.5" customHeight="1" x14ac:dyDescent="0.2">
      <c r="B473" s="3"/>
    </row>
    <row r="474" spans="2:2" ht="13.5" customHeight="1" x14ac:dyDescent="0.2">
      <c r="B474" s="3"/>
    </row>
    <row r="475" spans="2:2" ht="13.5" customHeight="1" x14ac:dyDescent="0.2">
      <c r="B475" s="3"/>
    </row>
    <row r="476" spans="2:2" ht="13.5" customHeight="1" x14ac:dyDescent="0.2">
      <c r="B476" s="3"/>
    </row>
    <row r="477" spans="2:2" ht="13.5" customHeight="1" x14ac:dyDescent="0.2">
      <c r="B477" s="3"/>
    </row>
    <row r="478" spans="2:2" ht="13.5" customHeight="1" x14ac:dyDescent="0.2">
      <c r="B478" s="3"/>
    </row>
    <row r="479" spans="2:2" ht="13.5" customHeight="1" x14ac:dyDescent="0.2">
      <c r="B479" s="3"/>
    </row>
    <row r="480" spans="2:2" ht="13.5" customHeight="1" x14ac:dyDescent="0.2">
      <c r="B480" s="3"/>
    </row>
    <row r="481" spans="2:2" ht="13.5" customHeight="1" x14ac:dyDescent="0.2">
      <c r="B481" s="3"/>
    </row>
    <row r="482" spans="2:2" ht="13.5" customHeight="1" x14ac:dyDescent="0.2">
      <c r="B482" s="3"/>
    </row>
    <row r="483" spans="2:2" ht="13.5" customHeight="1" x14ac:dyDescent="0.2">
      <c r="B483" s="3"/>
    </row>
    <row r="484" spans="2:2" ht="13.5" customHeight="1" x14ac:dyDescent="0.2">
      <c r="B484" s="3"/>
    </row>
    <row r="485" spans="2:2" ht="13.5" customHeight="1" x14ac:dyDescent="0.2">
      <c r="B485" s="3"/>
    </row>
    <row r="486" spans="2:2" ht="13.5" customHeight="1" x14ac:dyDescent="0.2">
      <c r="B486" s="3"/>
    </row>
    <row r="487" spans="2:2" ht="13.5" customHeight="1" x14ac:dyDescent="0.2">
      <c r="B487" s="3"/>
    </row>
    <row r="488" spans="2:2" ht="13.5" customHeight="1" x14ac:dyDescent="0.2">
      <c r="B488" s="3"/>
    </row>
    <row r="489" spans="2:2" ht="13.5" customHeight="1" x14ac:dyDescent="0.2">
      <c r="B489" s="3"/>
    </row>
    <row r="490" spans="2:2" ht="13.5" customHeight="1" x14ac:dyDescent="0.2">
      <c r="B490" s="3"/>
    </row>
    <row r="491" spans="2:2" ht="13.5" customHeight="1" x14ac:dyDescent="0.2">
      <c r="B491" s="3"/>
    </row>
    <row r="492" spans="2:2" ht="13.5" customHeight="1" x14ac:dyDescent="0.2">
      <c r="B492" s="3"/>
    </row>
    <row r="493" spans="2:2" ht="13.5" customHeight="1" x14ac:dyDescent="0.2">
      <c r="B493" s="3"/>
    </row>
    <row r="494" spans="2:2" ht="13.5" customHeight="1" x14ac:dyDescent="0.2">
      <c r="B494" s="3"/>
    </row>
    <row r="495" spans="2:2" ht="13.5" customHeight="1" x14ac:dyDescent="0.2">
      <c r="B495" s="3"/>
    </row>
    <row r="496" spans="2:2" ht="13.5" customHeight="1" x14ac:dyDescent="0.2">
      <c r="B496" s="3"/>
    </row>
    <row r="497" spans="2:2" ht="13.5" customHeight="1" x14ac:dyDescent="0.2">
      <c r="B497" s="3"/>
    </row>
    <row r="498" spans="2:2" ht="13.5" customHeight="1" x14ac:dyDescent="0.2">
      <c r="B498" s="3"/>
    </row>
    <row r="499" spans="2:2" ht="13.5" customHeight="1" x14ac:dyDescent="0.2">
      <c r="B499" s="3"/>
    </row>
    <row r="500" spans="2:2" ht="13.5" customHeight="1" x14ac:dyDescent="0.2">
      <c r="B500" s="3"/>
    </row>
    <row r="501" spans="2:2" ht="13.5" customHeight="1" x14ac:dyDescent="0.2">
      <c r="B501" s="3"/>
    </row>
    <row r="502" spans="2:2" ht="13.5" customHeight="1" x14ac:dyDescent="0.2">
      <c r="B502" s="3"/>
    </row>
    <row r="503" spans="2:2" ht="13.5" customHeight="1" x14ac:dyDescent="0.2">
      <c r="B503" s="3"/>
    </row>
    <row r="504" spans="2:2" ht="13.5" customHeight="1" x14ac:dyDescent="0.2">
      <c r="B504" s="3"/>
    </row>
    <row r="505" spans="2:2" ht="13.5" customHeight="1" x14ac:dyDescent="0.2">
      <c r="B505" s="3"/>
    </row>
    <row r="506" spans="2:2" ht="13.5" customHeight="1" x14ac:dyDescent="0.2">
      <c r="B506" s="3"/>
    </row>
    <row r="507" spans="2:2" ht="13.5" customHeight="1" x14ac:dyDescent="0.2">
      <c r="B507" s="3"/>
    </row>
    <row r="508" spans="2:2" ht="13.5" customHeight="1" x14ac:dyDescent="0.2">
      <c r="B508" s="3"/>
    </row>
    <row r="509" spans="2:2" ht="13.5" customHeight="1" x14ac:dyDescent="0.2">
      <c r="B509" s="3"/>
    </row>
    <row r="510" spans="2:2" ht="13.5" customHeight="1" x14ac:dyDescent="0.2">
      <c r="B510" s="3"/>
    </row>
    <row r="511" spans="2:2" ht="13.5" customHeight="1" x14ac:dyDescent="0.2">
      <c r="B511" s="3"/>
    </row>
    <row r="512" spans="2:2" ht="13.5" customHeight="1" x14ac:dyDescent="0.2">
      <c r="B512" s="3"/>
    </row>
    <row r="513" spans="2:2" ht="13.5" customHeight="1" x14ac:dyDescent="0.2">
      <c r="B513" s="3"/>
    </row>
    <row r="514" spans="2:2" ht="13.5" customHeight="1" x14ac:dyDescent="0.2">
      <c r="B514" s="3"/>
    </row>
    <row r="515" spans="2:2" ht="13.5" customHeight="1" x14ac:dyDescent="0.2">
      <c r="B515" s="3"/>
    </row>
    <row r="516" spans="2:2" ht="13.5" customHeight="1" x14ac:dyDescent="0.2">
      <c r="B516" s="3"/>
    </row>
    <row r="517" spans="2:2" ht="13.5" customHeight="1" x14ac:dyDescent="0.2">
      <c r="B517" s="3"/>
    </row>
    <row r="518" spans="2:2" ht="13.5" customHeight="1" x14ac:dyDescent="0.2">
      <c r="B518" s="3"/>
    </row>
    <row r="519" spans="2:2" ht="13.5" customHeight="1" x14ac:dyDescent="0.2">
      <c r="B519" s="3"/>
    </row>
    <row r="520" spans="2:2" ht="13.5" customHeight="1" x14ac:dyDescent="0.2">
      <c r="B520" s="3"/>
    </row>
    <row r="521" spans="2:2" ht="13.5" customHeight="1" x14ac:dyDescent="0.2">
      <c r="B521" s="3"/>
    </row>
    <row r="522" spans="2:2" ht="13.5" customHeight="1" x14ac:dyDescent="0.2">
      <c r="B522" s="3"/>
    </row>
    <row r="523" spans="2:2" ht="13.5" customHeight="1" x14ac:dyDescent="0.2">
      <c r="B523" s="3"/>
    </row>
    <row r="524" spans="2:2" ht="13.5" customHeight="1" x14ac:dyDescent="0.2">
      <c r="B524" s="3"/>
    </row>
    <row r="525" spans="2:2" ht="13.5" customHeight="1" x14ac:dyDescent="0.2">
      <c r="B525" s="3"/>
    </row>
    <row r="526" spans="2:2" ht="13.5" customHeight="1" x14ac:dyDescent="0.2">
      <c r="B526" s="3"/>
    </row>
    <row r="527" spans="2:2" ht="13.5" customHeight="1" x14ac:dyDescent="0.2">
      <c r="B527" s="3"/>
    </row>
    <row r="528" spans="2:2" ht="13.5" customHeight="1" x14ac:dyDescent="0.2">
      <c r="B528" s="3"/>
    </row>
    <row r="529" spans="2:2" ht="13.5" customHeight="1" x14ac:dyDescent="0.2">
      <c r="B529" s="3"/>
    </row>
    <row r="530" spans="2:2" ht="13.5" customHeight="1" x14ac:dyDescent="0.2">
      <c r="B530" s="3"/>
    </row>
    <row r="531" spans="2:2" ht="13.5" customHeight="1" x14ac:dyDescent="0.2">
      <c r="B531" s="3"/>
    </row>
    <row r="532" spans="2:2" ht="13.5" customHeight="1" x14ac:dyDescent="0.2">
      <c r="B532" s="3"/>
    </row>
    <row r="533" spans="2:2" ht="13.5" customHeight="1" x14ac:dyDescent="0.2">
      <c r="B533" s="3"/>
    </row>
    <row r="534" spans="2:2" ht="13.5" customHeight="1" x14ac:dyDescent="0.2">
      <c r="B534" s="3"/>
    </row>
    <row r="535" spans="2:2" ht="13.5" customHeight="1" x14ac:dyDescent="0.2">
      <c r="B535" s="3"/>
    </row>
    <row r="536" spans="2:2" ht="13.5" customHeight="1" x14ac:dyDescent="0.2">
      <c r="B536" s="3"/>
    </row>
    <row r="537" spans="2:2" ht="13.5" customHeight="1" x14ac:dyDescent="0.2">
      <c r="B537" s="3"/>
    </row>
    <row r="538" spans="2:2" ht="13.5" customHeight="1" x14ac:dyDescent="0.2">
      <c r="B538" s="3"/>
    </row>
    <row r="539" spans="2:2" ht="13.5" customHeight="1" x14ac:dyDescent="0.2">
      <c r="B539" s="3"/>
    </row>
    <row r="540" spans="2:2" ht="13.5" customHeight="1" x14ac:dyDescent="0.2">
      <c r="B540" s="3"/>
    </row>
    <row r="541" spans="2:2" ht="13.5" customHeight="1" x14ac:dyDescent="0.2">
      <c r="B541" s="3"/>
    </row>
    <row r="542" spans="2:2" ht="13.5" customHeight="1" x14ac:dyDescent="0.2">
      <c r="B542" s="3"/>
    </row>
    <row r="543" spans="2:2" ht="13.5" customHeight="1" x14ac:dyDescent="0.2">
      <c r="B543" s="3"/>
    </row>
    <row r="544" spans="2:2" ht="13.5" customHeight="1" x14ac:dyDescent="0.2">
      <c r="B544" s="3"/>
    </row>
    <row r="545" spans="2:2" ht="13.5" customHeight="1" x14ac:dyDescent="0.2">
      <c r="B545" s="3"/>
    </row>
    <row r="546" spans="2:2" ht="13.5" customHeight="1" x14ac:dyDescent="0.2">
      <c r="B546" s="3"/>
    </row>
    <row r="547" spans="2:2" ht="13.5" customHeight="1" x14ac:dyDescent="0.2">
      <c r="B547" s="3"/>
    </row>
    <row r="548" spans="2:2" ht="13.5" customHeight="1" x14ac:dyDescent="0.2">
      <c r="B548" s="3"/>
    </row>
    <row r="549" spans="2:2" ht="13.5" customHeight="1" x14ac:dyDescent="0.2">
      <c r="B549" s="3"/>
    </row>
    <row r="550" spans="2:2" ht="13.5" customHeight="1" x14ac:dyDescent="0.2">
      <c r="B550" s="3"/>
    </row>
    <row r="551" spans="2:2" ht="13.5" customHeight="1" x14ac:dyDescent="0.2">
      <c r="B551" s="3"/>
    </row>
    <row r="552" spans="2:2" ht="13.5" customHeight="1" x14ac:dyDescent="0.2">
      <c r="B552" s="3"/>
    </row>
    <row r="553" spans="2:2" ht="13.5" customHeight="1" x14ac:dyDescent="0.2">
      <c r="B553" s="3"/>
    </row>
    <row r="554" spans="2:2" ht="13.5" customHeight="1" x14ac:dyDescent="0.2">
      <c r="B554" s="3"/>
    </row>
    <row r="555" spans="2:2" ht="13.5" customHeight="1" x14ac:dyDescent="0.2">
      <c r="B555" s="3"/>
    </row>
    <row r="556" spans="2:2" ht="13.5" customHeight="1" x14ac:dyDescent="0.2">
      <c r="B556" s="3"/>
    </row>
    <row r="557" spans="2:2" ht="13.5" customHeight="1" x14ac:dyDescent="0.2">
      <c r="B557" s="3"/>
    </row>
    <row r="558" spans="2:2" ht="13.5" customHeight="1" x14ac:dyDescent="0.2">
      <c r="B558" s="3"/>
    </row>
    <row r="559" spans="2:2" ht="13.5" customHeight="1" x14ac:dyDescent="0.2">
      <c r="B559" s="3"/>
    </row>
    <row r="560" spans="2:2" ht="13.5" customHeight="1" x14ac:dyDescent="0.2">
      <c r="B560" s="3"/>
    </row>
    <row r="561" spans="2:2" ht="13.5" customHeight="1" x14ac:dyDescent="0.2">
      <c r="B561" s="3"/>
    </row>
    <row r="562" spans="2:2" ht="13.5" customHeight="1" x14ac:dyDescent="0.2">
      <c r="B562" s="3"/>
    </row>
    <row r="563" spans="2:2" ht="13.5" customHeight="1" x14ac:dyDescent="0.2">
      <c r="B563" s="3"/>
    </row>
    <row r="564" spans="2:2" ht="13.5" customHeight="1" x14ac:dyDescent="0.2">
      <c r="B564" s="3"/>
    </row>
    <row r="565" spans="2:2" ht="13.5" customHeight="1" x14ac:dyDescent="0.2">
      <c r="B565" s="3"/>
    </row>
    <row r="566" spans="2:2" ht="13.5" customHeight="1" x14ac:dyDescent="0.2">
      <c r="B566" s="3"/>
    </row>
    <row r="567" spans="2:2" ht="13.5" customHeight="1" x14ac:dyDescent="0.2">
      <c r="B567" s="3"/>
    </row>
    <row r="568" spans="2:2" ht="13.5" customHeight="1" x14ac:dyDescent="0.2">
      <c r="B568" s="3"/>
    </row>
    <row r="569" spans="2:2" ht="13.5" customHeight="1" x14ac:dyDescent="0.2">
      <c r="B569" s="3"/>
    </row>
    <row r="570" spans="2:2" ht="13.5" customHeight="1" x14ac:dyDescent="0.2">
      <c r="B570" s="3"/>
    </row>
    <row r="571" spans="2:2" ht="13.5" customHeight="1" x14ac:dyDescent="0.2">
      <c r="B571" s="3"/>
    </row>
    <row r="572" spans="2:2" ht="13.5" customHeight="1" x14ac:dyDescent="0.2">
      <c r="B572" s="3"/>
    </row>
    <row r="573" spans="2:2" ht="13.5" customHeight="1" x14ac:dyDescent="0.2">
      <c r="B573" s="3"/>
    </row>
    <row r="574" spans="2:2" ht="13.5" customHeight="1" x14ac:dyDescent="0.2">
      <c r="B574" s="3"/>
    </row>
    <row r="575" spans="2:2" ht="13.5" customHeight="1" x14ac:dyDescent="0.2">
      <c r="B575" s="3"/>
    </row>
    <row r="576" spans="2:2" ht="13.5" customHeight="1" x14ac:dyDescent="0.2">
      <c r="B576" s="3"/>
    </row>
    <row r="577" spans="2:2" ht="13.5" customHeight="1" x14ac:dyDescent="0.2">
      <c r="B577" s="3"/>
    </row>
    <row r="578" spans="2:2" ht="13.5" customHeight="1" x14ac:dyDescent="0.2">
      <c r="B578" s="3"/>
    </row>
    <row r="579" spans="2:2" ht="13.5" customHeight="1" x14ac:dyDescent="0.2">
      <c r="B579" s="3"/>
    </row>
    <row r="580" spans="2:2" ht="13.5" customHeight="1" x14ac:dyDescent="0.2">
      <c r="B580" s="3"/>
    </row>
    <row r="581" spans="2:2" ht="13.5" customHeight="1" x14ac:dyDescent="0.2">
      <c r="B581" s="3"/>
    </row>
    <row r="582" spans="2:2" ht="13.5" customHeight="1" x14ac:dyDescent="0.2">
      <c r="B582" s="3"/>
    </row>
    <row r="583" spans="2:2" ht="13.5" customHeight="1" x14ac:dyDescent="0.2">
      <c r="B583" s="3"/>
    </row>
    <row r="584" spans="2:2" ht="13.5" customHeight="1" x14ac:dyDescent="0.2">
      <c r="B584" s="3"/>
    </row>
    <row r="585" spans="2:2" ht="13.5" customHeight="1" x14ac:dyDescent="0.2">
      <c r="B585" s="3"/>
    </row>
    <row r="586" spans="2:2" ht="13.5" customHeight="1" x14ac:dyDescent="0.2">
      <c r="B586" s="3"/>
    </row>
    <row r="587" spans="2:2" ht="13.5" customHeight="1" x14ac:dyDescent="0.2">
      <c r="B587" s="3"/>
    </row>
    <row r="588" spans="2:2" ht="13.5" customHeight="1" x14ac:dyDescent="0.2">
      <c r="B588" s="3"/>
    </row>
    <row r="589" spans="2:2" ht="13.5" customHeight="1" x14ac:dyDescent="0.2">
      <c r="B589" s="3"/>
    </row>
    <row r="590" spans="2:2" ht="13.5" customHeight="1" x14ac:dyDescent="0.2">
      <c r="B590" s="3"/>
    </row>
    <row r="591" spans="2:2" ht="13.5" customHeight="1" x14ac:dyDescent="0.2">
      <c r="B591" s="3"/>
    </row>
    <row r="592" spans="2:2" ht="13.5" customHeight="1" x14ac:dyDescent="0.2">
      <c r="B592" s="3"/>
    </row>
    <row r="593" spans="2:2" ht="13.5" customHeight="1" x14ac:dyDescent="0.2">
      <c r="B593" s="3"/>
    </row>
    <row r="594" spans="2:2" ht="13.5" customHeight="1" x14ac:dyDescent="0.2">
      <c r="B594" s="3"/>
    </row>
    <row r="595" spans="2:2" ht="13.5" customHeight="1" x14ac:dyDescent="0.2">
      <c r="B595" s="3"/>
    </row>
    <row r="596" spans="2:2" ht="13.5" customHeight="1" x14ac:dyDescent="0.2">
      <c r="B596" s="3"/>
    </row>
    <row r="597" spans="2:2" ht="13.5" customHeight="1" x14ac:dyDescent="0.2">
      <c r="B597" s="3"/>
    </row>
    <row r="598" spans="2:2" ht="13.5" customHeight="1" x14ac:dyDescent="0.2">
      <c r="B598" s="3"/>
    </row>
    <row r="599" spans="2:2" ht="13.5" customHeight="1" x14ac:dyDescent="0.2">
      <c r="B599" s="3"/>
    </row>
    <row r="600" spans="2:2" ht="13.5" customHeight="1" x14ac:dyDescent="0.2">
      <c r="B600" s="3"/>
    </row>
    <row r="601" spans="2:2" ht="13.5" customHeight="1" x14ac:dyDescent="0.2">
      <c r="B601" s="3"/>
    </row>
    <row r="602" spans="2:2" ht="13.5" customHeight="1" x14ac:dyDescent="0.2">
      <c r="B602" s="3"/>
    </row>
    <row r="603" spans="2:2" ht="13.5" customHeight="1" x14ac:dyDescent="0.2">
      <c r="B603" s="3"/>
    </row>
    <row r="604" spans="2:2" ht="13.5" customHeight="1" x14ac:dyDescent="0.2">
      <c r="B604" s="3"/>
    </row>
    <row r="605" spans="2:2" ht="13.5" customHeight="1" x14ac:dyDescent="0.2">
      <c r="B605" s="3"/>
    </row>
    <row r="606" spans="2:2" ht="13.5" customHeight="1" x14ac:dyDescent="0.2">
      <c r="B606" s="3"/>
    </row>
    <row r="607" spans="2:2" ht="13.5" customHeight="1" x14ac:dyDescent="0.2">
      <c r="B607" s="3"/>
    </row>
    <row r="608" spans="2:2" ht="13.5" customHeight="1" x14ac:dyDescent="0.2">
      <c r="B608" s="3"/>
    </row>
    <row r="609" spans="2:2" ht="13.5" customHeight="1" x14ac:dyDescent="0.2">
      <c r="B609" s="3"/>
    </row>
    <row r="610" spans="2:2" ht="13.5" customHeight="1" x14ac:dyDescent="0.2">
      <c r="B610" s="3"/>
    </row>
    <row r="611" spans="2:2" ht="13.5" customHeight="1" x14ac:dyDescent="0.2">
      <c r="B611" s="3"/>
    </row>
    <row r="612" spans="2:2" ht="13.5" customHeight="1" x14ac:dyDescent="0.2">
      <c r="B612" s="3"/>
    </row>
    <row r="613" spans="2:2" ht="13.5" customHeight="1" x14ac:dyDescent="0.2">
      <c r="B613" s="3"/>
    </row>
    <row r="614" spans="2:2" ht="13.5" customHeight="1" x14ac:dyDescent="0.2">
      <c r="B614" s="3"/>
    </row>
    <row r="615" spans="2:2" ht="13.5" customHeight="1" x14ac:dyDescent="0.2">
      <c r="B615" s="3"/>
    </row>
    <row r="616" spans="2:2" ht="13.5" customHeight="1" x14ac:dyDescent="0.2">
      <c r="B616" s="3"/>
    </row>
    <row r="617" spans="2:2" ht="13.5" customHeight="1" x14ac:dyDescent="0.2">
      <c r="B617" s="3"/>
    </row>
    <row r="618" spans="2:2" ht="13.5" customHeight="1" x14ac:dyDescent="0.2">
      <c r="B618" s="3"/>
    </row>
    <row r="619" spans="2:2" ht="13.5" customHeight="1" x14ac:dyDescent="0.2">
      <c r="B619" s="3"/>
    </row>
    <row r="620" spans="2:2" ht="13.5" customHeight="1" x14ac:dyDescent="0.2">
      <c r="B620" s="3"/>
    </row>
    <row r="621" spans="2:2" ht="13.5" customHeight="1" x14ac:dyDescent="0.2">
      <c r="B621" s="3"/>
    </row>
    <row r="622" spans="2:2" ht="13.5" customHeight="1" x14ac:dyDescent="0.2">
      <c r="B622" s="3"/>
    </row>
    <row r="623" spans="2:2" ht="13.5" customHeight="1" x14ac:dyDescent="0.2">
      <c r="B623" s="3"/>
    </row>
    <row r="624" spans="2:2" ht="13.5" customHeight="1" x14ac:dyDescent="0.2">
      <c r="B624" s="3"/>
    </row>
    <row r="625" spans="2:2" ht="13.5" customHeight="1" x14ac:dyDescent="0.2">
      <c r="B625" s="3"/>
    </row>
    <row r="626" spans="2:2" ht="13.5" customHeight="1" x14ac:dyDescent="0.2">
      <c r="B626" s="3"/>
    </row>
    <row r="627" spans="2:2" ht="13.5" customHeight="1" x14ac:dyDescent="0.2">
      <c r="B627" s="3"/>
    </row>
    <row r="628" spans="2:2" ht="13.5" customHeight="1" x14ac:dyDescent="0.2">
      <c r="B628" s="3"/>
    </row>
    <row r="629" spans="2:2" ht="13.5" customHeight="1" x14ac:dyDescent="0.2">
      <c r="B629" s="3"/>
    </row>
    <row r="630" spans="2:2" ht="13.5" customHeight="1" x14ac:dyDescent="0.2">
      <c r="B630" s="3"/>
    </row>
    <row r="631" spans="2:2" ht="13.5" customHeight="1" x14ac:dyDescent="0.2">
      <c r="B631" s="3"/>
    </row>
    <row r="632" spans="2:2" ht="13.5" customHeight="1" x14ac:dyDescent="0.2">
      <c r="B632" s="3"/>
    </row>
    <row r="633" spans="2:2" ht="13.5" customHeight="1" x14ac:dyDescent="0.2">
      <c r="B633" s="3"/>
    </row>
    <row r="634" spans="2:2" ht="13.5" customHeight="1" x14ac:dyDescent="0.2">
      <c r="B634" s="3"/>
    </row>
    <row r="635" spans="2:2" ht="13.5" customHeight="1" x14ac:dyDescent="0.2">
      <c r="B635" s="3"/>
    </row>
    <row r="636" spans="2:2" ht="13.5" customHeight="1" x14ac:dyDescent="0.2">
      <c r="B636" s="3"/>
    </row>
    <row r="637" spans="2:2" ht="13.5" customHeight="1" x14ac:dyDescent="0.2">
      <c r="B637" s="3"/>
    </row>
    <row r="638" spans="2:2" ht="13.5" customHeight="1" x14ac:dyDescent="0.2">
      <c r="B638" s="3"/>
    </row>
    <row r="639" spans="2:2" ht="13.5" customHeight="1" x14ac:dyDescent="0.2">
      <c r="B639" s="3"/>
    </row>
    <row r="640" spans="2:2" ht="13.5" customHeight="1" x14ac:dyDescent="0.2">
      <c r="B640" s="3"/>
    </row>
    <row r="641" spans="2:2" ht="13.5" customHeight="1" x14ac:dyDescent="0.2">
      <c r="B641" s="3"/>
    </row>
    <row r="642" spans="2:2" ht="13.5" customHeight="1" x14ac:dyDescent="0.2">
      <c r="B642" s="3"/>
    </row>
    <row r="643" spans="2:2" ht="13.5" customHeight="1" x14ac:dyDescent="0.2">
      <c r="B643" s="3"/>
    </row>
    <row r="644" spans="2:2" ht="13.5" customHeight="1" x14ac:dyDescent="0.2">
      <c r="B644" s="3"/>
    </row>
    <row r="645" spans="2:2" ht="13.5" customHeight="1" x14ac:dyDescent="0.2">
      <c r="B645" s="3"/>
    </row>
    <row r="646" spans="2:2" ht="13.5" customHeight="1" x14ac:dyDescent="0.2">
      <c r="B646" s="3"/>
    </row>
    <row r="647" spans="2:2" ht="13.5" customHeight="1" x14ac:dyDescent="0.2">
      <c r="B647" s="3"/>
    </row>
    <row r="648" spans="2:2" ht="13.5" customHeight="1" x14ac:dyDescent="0.2">
      <c r="B648" s="3"/>
    </row>
    <row r="649" spans="2:2" ht="13.5" customHeight="1" x14ac:dyDescent="0.2">
      <c r="B649" s="3"/>
    </row>
    <row r="650" spans="2:2" ht="13.5" customHeight="1" x14ac:dyDescent="0.2">
      <c r="B650" s="3"/>
    </row>
    <row r="651" spans="2:2" ht="13.5" customHeight="1" x14ac:dyDescent="0.2">
      <c r="B651" s="3"/>
    </row>
    <row r="652" spans="2:2" ht="13.5" customHeight="1" x14ac:dyDescent="0.2">
      <c r="B652" s="3"/>
    </row>
    <row r="653" spans="2:2" ht="13.5" customHeight="1" x14ac:dyDescent="0.2">
      <c r="B653" s="3"/>
    </row>
    <row r="654" spans="2:2" ht="13.5" customHeight="1" x14ac:dyDescent="0.2">
      <c r="B654" s="3"/>
    </row>
    <row r="655" spans="2:2" ht="13.5" customHeight="1" x14ac:dyDescent="0.2">
      <c r="B655" s="3"/>
    </row>
    <row r="656" spans="2:2" ht="13.5" customHeight="1" x14ac:dyDescent="0.2">
      <c r="B656" s="3"/>
    </row>
    <row r="657" spans="2:2" ht="13.5" customHeight="1" x14ac:dyDescent="0.2">
      <c r="B657" s="3"/>
    </row>
    <row r="658" spans="2:2" ht="13.5" customHeight="1" x14ac:dyDescent="0.2">
      <c r="B658" s="3"/>
    </row>
    <row r="659" spans="2:2" ht="13.5" customHeight="1" x14ac:dyDescent="0.2">
      <c r="B659" s="3"/>
    </row>
    <row r="660" spans="2:2" ht="13.5" customHeight="1" x14ac:dyDescent="0.2">
      <c r="B660" s="3"/>
    </row>
    <row r="661" spans="2:2" ht="13.5" customHeight="1" x14ac:dyDescent="0.2">
      <c r="B661" s="3"/>
    </row>
    <row r="662" spans="2:2" ht="13.5" customHeight="1" x14ac:dyDescent="0.2">
      <c r="B662" s="3"/>
    </row>
    <row r="663" spans="2:2" ht="13.5" customHeight="1" x14ac:dyDescent="0.2">
      <c r="B663" s="3"/>
    </row>
    <row r="664" spans="2:2" ht="13.5" customHeight="1" x14ac:dyDescent="0.2">
      <c r="B664" s="3"/>
    </row>
    <row r="665" spans="2:2" ht="13.5" customHeight="1" x14ac:dyDescent="0.2">
      <c r="B665" s="3"/>
    </row>
    <row r="666" spans="2:2" ht="13.5" customHeight="1" x14ac:dyDescent="0.2">
      <c r="B666" s="3"/>
    </row>
    <row r="667" spans="2:2" ht="13.5" customHeight="1" x14ac:dyDescent="0.2">
      <c r="B667" s="3"/>
    </row>
    <row r="668" spans="2:2" ht="13.5" customHeight="1" x14ac:dyDescent="0.2">
      <c r="B668" s="3"/>
    </row>
    <row r="669" spans="2:2" ht="13.5" customHeight="1" x14ac:dyDescent="0.2">
      <c r="B669" s="3"/>
    </row>
    <row r="670" spans="2:2" ht="13.5" customHeight="1" x14ac:dyDescent="0.2">
      <c r="B670" s="3"/>
    </row>
    <row r="671" spans="2:2" ht="13.5" customHeight="1" x14ac:dyDescent="0.2">
      <c r="B671" s="3"/>
    </row>
    <row r="672" spans="2:2" ht="13.5" customHeight="1" x14ac:dyDescent="0.2">
      <c r="B672" s="3"/>
    </row>
    <row r="673" spans="2:2" ht="13.5" customHeight="1" x14ac:dyDescent="0.2">
      <c r="B673" s="3"/>
    </row>
    <row r="674" spans="2:2" ht="13.5" customHeight="1" x14ac:dyDescent="0.2">
      <c r="B674" s="3"/>
    </row>
    <row r="675" spans="2:2" ht="13.5" customHeight="1" x14ac:dyDescent="0.2">
      <c r="B675" s="3"/>
    </row>
    <row r="676" spans="2:2" ht="13.5" customHeight="1" x14ac:dyDescent="0.2">
      <c r="B676" s="3"/>
    </row>
    <row r="677" spans="2:2" ht="13.5" customHeight="1" x14ac:dyDescent="0.2">
      <c r="B677" s="3"/>
    </row>
    <row r="678" spans="2:2" ht="13.5" customHeight="1" x14ac:dyDescent="0.2">
      <c r="B678" s="3"/>
    </row>
    <row r="679" spans="2:2" ht="13.5" customHeight="1" x14ac:dyDescent="0.2">
      <c r="B679" s="3"/>
    </row>
    <row r="680" spans="2:2" ht="13.5" customHeight="1" x14ac:dyDescent="0.2">
      <c r="B680" s="3"/>
    </row>
    <row r="681" spans="2:2" ht="13.5" customHeight="1" x14ac:dyDescent="0.2">
      <c r="B681" s="3"/>
    </row>
    <row r="682" spans="2:2" ht="13.5" customHeight="1" x14ac:dyDescent="0.2">
      <c r="B682" s="3"/>
    </row>
    <row r="683" spans="2:2" ht="13.5" customHeight="1" x14ac:dyDescent="0.2">
      <c r="B683" s="3"/>
    </row>
    <row r="684" spans="2:2" ht="13.5" customHeight="1" x14ac:dyDescent="0.2">
      <c r="B684" s="3"/>
    </row>
    <row r="685" spans="2:2" ht="13.5" customHeight="1" x14ac:dyDescent="0.2">
      <c r="B685" s="3"/>
    </row>
    <row r="686" spans="2:2" ht="13.5" customHeight="1" x14ac:dyDescent="0.2">
      <c r="B686" s="3"/>
    </row>
    <row r="687" spans="2:2" ht="13.5" customHeight="1" x14ac:dyDescent="0.2">
      <c r="B687" s="3"/>
    </row>
    <row r="688" spans="2:2" ht="13.5" customHeight="1" x14ac:dyDescent="0.2">
      <c r="B688" s="3"/>
    </row>
    <row r="689" spans="2:2" ht="13.5" customHeight="1" x14ac:dyDescent="0.2">
      <c r="B689" s="3"/>
    </row>
    <row r="690" spans="2:2" ht="13.5" customHeight="1" x14ac:dyDescent="0.2">
      <c r="B690" s="3"/>
    </row>
    <row r="691" spans="2:2" ht="13.5" customHeight="1" x14ac:dyDescent="0.2">
      <c r="B691" s="3"/>
    </row>
    <row r="692" spans="2:2" ht="13.5" customHeight="1" x14ac:dyDescent="0.2">
      <c r="B692" s="3"/>
    </row>
    <row r="693" spans="2:2" ht="13.5" customHeight="1" x14ac:dyDescent="0.2">
      <c r="B693" s="3"/>
    </row>
    <row r="694" spans="2:2" ht="13.5" customHeight="1" x14ac:dyDescent="0.2">
      <c r="B694" s="3"/>
    </row>
    <row r="695" spans="2:2" ht="13.5" customHeight="1" x14ac:dyDescent="0.2">
      <c r="B695" s="3"/>
    </row>
    <row r="696" spans="2:2" ht="13.5" customHeight="1" x14ac:dyDescent="0.2">
      <c r="B696" s="3"/>
    </row>
    <row r="697" spans="2:2" ht="13.5" customHeight="1" x14ac:dyDescent="0.2">
      <c r="B697" s="3"/>
    </row>
    <row r="698" spans="2:2" ht="13.5" customHeight="1" x14ac:dyDescent="0.2">
      <c r="B698" s="3"/>
    </row>
    <row r="699" spans="2:2" ht="13.5" customHeight="1" x14ac:dyDescent="0.2">
      <c r="B699" s="3"/>
    </row>
    <row r="700" spans="2:2" ht="13.5" customHeight="1" x14ac:dyDescent="0.2">
      <c r="B700" s="3"/>
    </row>
    <row r="701" spans="2:2" ht="13.5" customHeight="1" x14ac:dyDescent="0.2">
      <c r="B701" s="3"/>
    </row>
    <row r="702" spans="2:2" ht="13.5" customHeight="1" x14ac:dyDescent="0.2">
      <c r="B702" s="3"/>
    </row>
    <row r="703" spans="2:2" ht="13.5" customHeight="1" x14ac:dyDescent="0.2">
      <c r="B703" s="3"/>
    </row>
    <row r="704" spans="2:2" ht="13.5" customHeight="1" x14ac:dyDescent="0.2">
      <c r="B704" s="3"/>
    </row>
    <row r="705" spans="2:2" ht="13.5" customHeight="1" x14ac:dyDescent="0.2">
      <c r="B705" s="3"/>
    </row>
    <row r="706" spans="2:2" ht="13.5" customHeight="1" x14ac:dyDescent="0.2">
      <c r="B706" s="3"/>
    </row>
    <row r="707" spans="2:2" ht="13.5" customHeight="1" x14ac:dyDescent="0.2">
      <c r="B707" s="3"/>
    </row>
    <row r="708" spans="2:2" ht="13.5" customHeight="1" x14ac:dyDescent="0.2">
      <c r="B708" s="3"/>
    </row>
    <row r="709" spans="2:2" ht="13.5" customHeight="1" x14ac:dyDescent="0.2">
      <c r="B709" s="3"/>
    </row>
    <row r="710" spans="2:2" ht="13.5" customHeight="1" x14ac:dyDescent="0.2">
      <c r="B710" s="3"/>
    </row>
    <row r="711" spans="2:2" ht="13.5" customHeight="1" x14ac:dyDescent="0.2">
      <c r="B711" s="3"/>
    </row>
    <row r="712" spans="2:2" ht="13.5" customHeight="1" x14ac:dyDescent="0.2">
      <c r="B712" s="3"/>
    </row>
    <row r="713" spans="2:2" ht="13.5" customHeight="1" x14ac:dyDescent="0.2">
      <c r="B713" s="3"/>
    </row>
    <row r="714" spans="2:2" ht="13.5" customHeight="1" x14ac:dyDescent="0.2">
      <c r="B714" s="3"/>
    </row>
    <row r="715" spans="2:2" ht="13.5" customHeight="1" x14ac:dyDescent="0.2">
      <c r="B715" s="3"/>
    </row>
    <row r="716" spans="2:2" ht="13.5" customHeight="1" x14ac:dyDescent="0.2">
      <c r="B716" s="3"/>
    </row>
    <row r="717" spans="2:2" ht="13.5" customHeight="1" x14ac:dyDescent="0.2">
      <c r="B717" s="3"/>
    </row>
    <row r="718" spans="2:2" ht="13.5" customHeight="1" x14ac:dyDescent="0.2">
      <c r="B718" s="3"/>
    </row>
    <row r="719" spans="2:2" ht="13.5" customHeight="1" x14ac:dyDescent="0.2">
      <c r="B719" s="3"/>
    </row>
    <row r="720" spans="2:2" ht="13.5" customHeight="1" x14ac:dyDescent="0.2">
      <c r="B720" s="3"/>
    </row>
    <row r="721" spans="2:2" ht="13.5" customHeight="1" x14ac:dyDescent="0.2">
      <c r="B721" s="3"/>
    </row>
    <row r="722" spans="2:2" ht="13.5" customHeight="1" x14ac:dyDescent="0.2">
      <c r="B722" s="3"/>
    </row>
    <row r="723" spans="2:2" ht="13.5" customHeight="1" x14ac:dyDescent="0.2">
      <c r="B723" s="3"/>
    </row>
    <row r="724" spans="2:2" ht="13.5" customHeight="1" x14ac:dyDescent="0.2">
      <c r="B724" s="3"/>
    </row>
    <row r="725" spans="2:2" ht="13.5" customHeight="1" x14ac:dyDescent="0.2">
      <c r="B725" s="3"/>
    </row>
    <row r="726" spans="2:2" ht="13.5" customHeight="1" x14ac:dyDescent="0.2">
      <c r="B726" s="3"/>
    </row>
    <row r="727" spans="2:2" ht="13.5" customHeight="1" x14ac:dyDescent="0.2">
      <c r="B727" s="3"/>
    </row>
    <row r="728" spans="2:2" ht="13.5" customHeight="1" x14ac:dyDescent="0.2">
      <c r="B728" s="3"/>
    </row>
    <row r="729" spans="2:2" ht="13.5" customHeight="1" x14ac:dyDescent="0.2">
      <c r="B729" s="3"/>
    </row>
    <row r="730" spans="2:2" ht="13.5" customHeight="1" x14ac:dyDescent="0.2">
      <c r="B730" s="3"/>
    </row>
    <row r="731" spans="2:2" ht="13.5" customHeight="1" x14ac:dyDescent="0.2">
      <c r="B731" s="3"/>
    </row>
    <row r="732" spans="2:2" ht="13.5" customHeight="1" x14ac:dyDescent="0.2">
      <c r="B732" s="3"/>
    </row>
    <row r="733" spans="2:2" ht="13.5" customHeight="1" x14ac:dyDescent="0.2">
      <c r="B733" s="3"/>
    </row>
    <row r="734" spans="2:2" ht="13.5" customHeight="1" x14ac:dyDescent="0.2">
      <c r="B734" s="3"/>
    </row>
    <row r="735" spans="2:2" ht="13.5" customHeight="1" x14ac:dyDescent="0.2">
      <c r="B735" s="3"/>
    </row>
    <row r="736" spans="2:2" ht="13.5" customHeight="1" x14ac:dyDescent="0.2">
      <c r="B736" s="3"/>
    </row>
    <row r="737" spans="2:2" ht="13.5" customHeight="1" x14ac:dyDescent="0.2">
      <c r="B737" s="3"/>
    </row>
    <row r="738" spans="2:2" ht="13.5" customHeight="1" x14ac:dyDescent="0.2">
      <c r="B738" s="3"/>
    </row>
    <row r="739" spans="2:2" ht="13.5" customHeight="1" x14ac:dyDescent="0.2">
      <c r="B739" s="3"/>
    </row>
    <row r="740" spans="2:2" ht="13.5" customHeight="1" x14ac:dyDescent="0.2">
      <c r="B740" s="3"/>
    </row>
    <row r="741" spans="2:2" ht="13.5" customHeight="1" x14ac:dyDescent="0.2">
      <c r="B741" s="3"/>
    </row>
    <row r="742" spans="2:2" ht="13.5" customHeight="1" x14ac:dyDescent="0.2">
      <c r="B742" s="3"/>
    </row>
    <row r="743" spans="2:2" ht="13.5" customHeight="1" x14ac:dyDescent="0.2">
      <c r="B743" s="3"/>
    </row>
    <row r="744" spans="2:2" ht="13.5" customHeight="1" x14ac:dyDescent="0.2">
      <c r="B744" s="3"/>
    </row>
    <row r="745" spans="2:2" ht="13.5" customHeight="1" x14ac:dyDescent="0.2">
      <c r="B745" s="3"/>
    </row>
    <row r="746" spans="2:2" ht="13.5" customHeight="1" x14ac:dyDescent="0.2">
      <c r="B746" s="3"/>
    </row>
    <row r="747" spans="2:2" ht="13.5" customHeight="1" x14ac:dyDescent="0.2">
      <c r="B747" s="3"/>
    </row>
    <row r="748" spans="2:2" ht="13.5" customHeight="1" x14ac:dyDescent="0.2">
      <c r="B748" s="3"/>
    </row>
    <row r="749" spans="2:2" ht="13.5" customHeight="1" x14ac:dyDescent="0.2">
      <c r="B749" s="3"/>
    </row>
    <row r="750" spans="2:2" ht="13.5" customHeight="1" x14ac:dyDescent="0.2">
      <c r="B750" s="3"/>
    </row>
    <row r="751" spans="2:2" ht="13.5" customHeight="1" x14ac:dyDescent="0.2">
      <c r="B751" s="3"/>
    </row>
    <row r="752" spans="2:2" ht="13.5" customHeight="1" x14ac:dyDescent="0.2">
      <c r="B752" s="3"/>
    </row>
    <row r="753" spans="2:2" ht="13.5" customHeight="1" x14ac:dyDescent="0.2">
      <c r="B753" s="3"/>
    </row>
    <row r="754" spans="2:2" ht="13.5" customHeight="1" x14ac:dyDescent="0.2">
      <c r="B754" s="3"/>
    </row>
    <row r="755" spans="2:2" ht="13.5" customHeight="1" x14ac:dyDescent="0.2">
      <c r="B755" s="3"/>
    </row>
    <row r="756" spans="2:2" ht="13.5" customHeight="1" x14ac:dyDescent="0.2">
      <c r="B756" s="3"/>
    </row>
    <row r="757" spans="2:2" ht="13.5" customHeight="1" x14ac:dyDescent="0.2">
      <c r="B757" s="3"/>
    </row>
    <row r="758" spans="2:2" ht="13.5" customHeight="1" x14ac:dyDescent="0.2">
      <c r="B758" s="3"/>
    </row>
    <row r="759" spans="2:2" ht="13.5" customHeight="1" x14ac:dyDescent="0.2">
      <c r="B759" s="3"/>
    </row>
    <row r="760" spans="2:2" ht="13.5" customHeight="1" x14ac:dyDescent="0.2">
      <c r="B760" s="3"/>
    </row>
    <row r="761" spans="2:2" ht="13.5" customHeight="1" x14ac:dyDescent="0.2">
      <c r="B761" s="3"/>
    </row>
    <row r="762" spans="2:2" ht="13.5" customHeight="1" x14ac:dyDescent="0.2">
      <c r="B762" s="3"/>
    </row>
    <row r="763" spans="2:2" ht="13.5" customHeight="1" x14ac:dyDescent="0.2">
      <c r="B763" s="3"/>
    </row>
    <row r="764" spans="2:2" ht="13.5" customHeight="1" x14ac:dyDescent="0.2">
      <c r="B764" s="3"/>
    </row>
    <row r="765" spans="2:2" ht="13.5" customHeight="1" x14ac:dyDescent="0.2">
      <c r="B765" s="3"/>
    </row>
    <row r="766" spans="2:2" ht="13.5" customHeight="1" x14ac:dyDescent="0.2">
      <c r="B766" s="3"/>
    </row>
    <row r="767" spans="2:2" ht="13.5" customHeight="1" x14ac:dyDescent="0.2">
      <c r="B767" s="3"/>
    </row>
    <row r="768" spans="2:2" ht="13.5" customHeight="1" x14ac:dyDescent="0.2">
      <c r="B768" s="3"/>
    </row>
    <row r="769" spans="2:2" ht="13.5" customHeight="1" x14ac:dyDescent="0.2">
      <c r="B769" s="3"/>
    </row>
    <row r="770" spans="2:2" ht="13.5" customHeight="1" x14ac:dyDescent="0.2">
      <c r="B770" s="3"/>
    </row>
    <row r="771" spans="2:2" ht="13.5" customHeight="1" x14ac:dyDescent="0.2">
      <c r="B771" s="3"/>
    </row>
    <row r="772" spans="2:2" ht="13.5" customHeight="1" x14ac:dyDescent="0.2">
      <c r="B772" s="3"/>
    </row>
    <row r="773" spans="2:2" ht="13.5" customHeight="1" x14ac:dyDescent="0.2">
      <c r="B773" s="3"/>
    </row>
    <row r="774" spans="2:2" ht="13.5" customHeight="1" x14ac:dyDescent="0.2">
      <c r="B774" s="3"/>
    </row>
    <row r="775" spans="2:2" ht="13.5" customHeight="1" x14ac:dyDescent="0.2">
      <c r="B775" s="3"/>
    </row>
    <row r="776" spans="2:2" ht="13.5" customHeight="1" x14ac:dyDescent="0.2">
      <c r="B776" s="3"/>
    </row>
    <row r="777" spans="2:2" ht="13.5" customHeight="1" x14ac:dyDescent="0.2">
      <c r="B777" s="3"/>
    </row>
    <row r="778" spans="2:2" ht="13.5" customHeight="1" x14ac:dyDescent="0.2">
      <c r="B778" s="3"/>
    </row>
    <row r="779" spans="2:2" ht="13.5" customHeight="1" x14ac:dyDescent="0.2">
      <c r="B779" s="3"/>
    </row>
    <row r="780" spans="2:2" ht="13.5" customHeight="1" x14ac:dyDescent="0.2">
      <c r="B780" s="3"/>
    </row>
    <row r="781" spans="2:2" ht="13.5" customHeight="1" x14ac:dyDescent="0.2">
      <c r="B781" s="3"/>
    </row>
    <row r="782" spans="2:2" ht="13.5" customHeight="1" x14ac:dyDescent="0.2">
      <c r="B782" s="3"/>
    </row>
    <row r="783" spans="2:2" ht="13.5" customHeight="1" x14ac:dyDescent="0.2">
      <c r="B783" s="3"/>
    </row>
    <row r="784" spans="2:2" ht="13.5" customHeight="1" x14ac:dyDescent="0.2">
      <c r="B784" s="3"/>
    </row>
    <row r="785" spans="2:2" ht="13.5" customHeight="1" x14ac:dyDescent="0.2">
      <c r="B785" s="3"/>
    </row>
    <row r="786" spans="2:2" ht="13.5" customHeight="1" x14ac:dyDescent="0.2">
      <c r="B786" s="3"/>
    </row>
    <row r="787" spans="2:2" ht="13.5" customHeight="1" x14ac:dyDescent="0.2">
      <c r="B787" s="3"/>
    </row>
    <row r="788" spans="2:2" ht="13.5" customHeight="1" x14ac:dyDescent="0.2">
      <c r="B788" s="3"/>
    </row>
    <row r="789" spans="2:2" ht="13.5" customHeight="1" x14ac:dyDescent="0.2">
      <c r="B789" s="3"/>
    </row>
    <row r="790" spans="2:2" ht="13.5" customHeight="1" x14ac:dyDescent="0.2">
      <c r="B790" s="3"/>
    </row>
    <row r="791" spans="2:2" ht="13.5" customHeight="1" x14ac:dyDescent="0.2">
      <c r="B791" s="3"/>
    </row>
    <row r="792" spans="2:2" ht="13.5" customHeight="1" x14ac:dyDescent="0.2">
      <c r="B792" s="3"/>
    </row>
    <row r="793" spans="2:2" ht="13.5" customHeight="1" x14ac:dyDescent="0.2">
      <c r="B793" s="3"/>
    </row>
    <row r="794" spans="2:2" ht="13.5" customHeight="1" x14ac:dyDescent="0.2">
      <c r="B794" s="3"/>
    </row>
    <row r="795" spans="2:2" ht="13.5" customHeight="1" x14ac:dyDescent="0.2">
      <c r="B795" s="3"/>
    </row>
    <row r="796" spans="2:2" ht="13.5" customHeight="1" x14ac:dyDescent="0.2">
      <c r="B796" s="3"/>
    </row>
    <row r="797" spans="2:2" ht="13.5" customHeight="1" x14ac:dyDescent="0.2">
      <c r="B797" s="3"/>
    </row>
    <row r="798" spans="2:2" ht="13.5" customHeight="1" x14ac:dyDescent="0.2">
      <c r="B798" s="3"/>
    </row>
    <row r="799" spans="2:2" ht="13.5" customHeight="1" x14ac:dyDescent="0.2">
      <c r="B799" s="3"/>
    </row>
    <row r="800" spans="2:2" ht="13.5" customHeight="1" x14ac:dyDescent="0.2">
      <c r="B800" s="3"/>
    </row>
    <row r="801" spans="2:2" ht="13.5" customHeight="1" x14ac:dyDescent="0.2">
      <c r="B801" s="3"/>
    </row>
    <row r="802" spans="2:2" ht="13.5" customHeight="1" x14ac:dyDescent="0.2">
      <c r="B802" s="3"/>
    </row>
    <row r="803" spans="2:2" ht="13.5" customHeight="1" x14ac:dyDescent="0.2">
      <c r="B803" s="3"/>
    </row>
    <row r="804" spans="2:2" ht="13.5" customHeight="1" x14ac:dyDescent="0.2">
      <c r="B804" s="3"/>
    </row>
    <row r="805" spans="2:2" ht="13.5" customHeight="1" x14ac:dyDescent="0.2">
      <c r="B805" s="3"/>
    </row>
    <row r="806" spans="2:2" ht="13.5" customHeight="1" x14ac:dyDescent="0.2">
      <c r="B806" s="3"/>
    </row>
    <row r="807" spans="2:2" ht="13.5" customHeight="1" x14ac:dyDescent="0.2">
      <c r="B807" s="3"/>
    </row>
    <row r="808" spans="2:2" ht="13.5" customHeight="1" x14ac:dyDescent="0.2">
      <c r="B808" s="3"/>
    </row>
    <row r="809" spans="2:2" ht="13.5" customHeight="1" x14ac:dyDescent="0.2">
      <c r="B809" s="3"/>
    </row>
    <row r="810" spans="2:2" ht="13.5" customHeight="1" x14ac:dyDescent="0.2">
      <c r="B810" s="3"/>
    </row>
    <row r="811" spans="2:2" ht="13.5" customHeight="1" x14ac:dyDescent="0.2">
      <c r="B811" s="3"/>
    </row>
    <row r="812" spans="2:2" ht="13.5" customHeight="1" x14ac:dyDescent="0.2">
      <c r="B812" s="3"/>
    </row>
    <row r="813" spans="2:2" ht="13.5" customHeight="1" x14ac:dyDescent="0.2">
      <c r="B813" s="3"/>
    </row>
    <row r="814" spans="2:2" ht="13.5" customHeight="1" x14ac:dyDescent="0.2">
      <c r="B814" s="3"/>
    </row>
    <row r="815" spans="2:2" ht="13.5" customHeight="1" x14ac:dyDescent="0.2">
      <c r="B815" s="3"/>
    </row>
    <row r="816" spans="2:2" ht="13.5" customHeight="1" x14ac:dyDescent="0.2">
      <c r="B816" s="3"/>
    </row>
    <row r="817" spans="2:2" ht="13.5" customHeight="1" x14ac:dyDescent="0.2">
      <c r="B817" s="3"/>
    </row>
    <row r="818" spans="2:2" ht="13.5" customHeight="1" x14ac:dyDescent="0.2">
      <c r="B818" s="3"/>
    </row>
    <row r="819" spans="2:2" ht="13.5" customHeight="1" x14ac:dyDescent="0.2">
      <c r="B819" s="3"/>
    </row>
    <row r="820" spans="2:2" ht="13.5" customHeight="1" x14ac:dyDescent="0.2">
      <c r="B820" s="3"/>
    </row>
    <row r="821" spans="2:2" ht="13.5" customHeight="1" x14ac:dyDescent="0.2">
      <c r="B821" s="3"/>
    </row>
    <row r="822" spans="2:2" ht="13.5" customHeight="1" x14ac:dyDescent="0.2">
      <c r="B822" s="3"/>
    </row>
    <row r="823" spans="2:2" ht="13.5" customHeight="1" x14ac:dyDescent="0.2">
      <c r="B823" s="3"/>
    </row>
    <row r="824" spans="2:2" ht="13.5" customHeight="1" x14ac:dyDescent="0.2">
      <c r="B824" s="3"/>
    </row>
    <row r="825" spans="2:2" ht="13.5" customHeight="1" x14ac:dyDescent="0.2">
      <c r="B825" s="3"/>
    </row>
    <row r="826" spans="2:2" ht="13.5" customHeight="1" x14ac:dyDescent="0.2">
      <c r="B826" s="3"/>
    </row>
    <row r="827" spans="2:2" ht="13.5" customHeight="1" x14ac:dyDescent="0.2">
      <c r="B827" s="3"/>
    </row>
    <row r="828" spans="2:2" ht="13.5" customHeight="1" x14ac:dyDescent="0.2">
      <c r="B828" s="3"/>
    </row>
    <row r="829" spans="2:2" ht="13.5" customHeight="1" x14ac:dyDescent="0.2">
      <c r="B829" s="3"/>
    </row>
    <row r="830" spans="2:2" ht="13.5" customHeight="1" x14ac:dyDescent="0.2">
      <c r="B830" s="3"/>
    </row>
    <row r="831" spans="2:2" ht="13.5" customHeight="1" x14ac:dyDescent="0.2">
      <c r="B831" s="3"/>
    </row>
    <row r="832" spans="2:2" ht="13.5" customHeight="1" x14ac:dyDescent="0.2">
      <c r="B832" s="3"/>
    </row>
    <row r="833" spans="2:2" ht="13.5" customHeight="1" x14ac:dyDescent="0.2">
      <c r="B833" s="3"/>
    </row>
    <row r="834" spans="2:2" ht="13.5" customHeight="1" x14ac:dyDescent="0.2">
      <c r="B834" s="3"/>
    </row>
    <row r="835" spans="2:2" ht="13.5" customHeight="1" x14ac:dyDescent="0.2">
      <c r="B835" s="3"/>
    </row>
    <row r="836" spans="2:2" ht="13.5" customHeight="1" x14ac:dyDescent="0.2">
      <c r="B836" s="3"/>
    </row>
    <row r="837" spans="2:2" ht="13.5" customHeight="1" x14ac:dyDescent="0.2">
      <c r="B837" s="3"/>
    </row>
    <row r="838" spans="2:2" ht="13.5" customHeight="1" x14ac:dyDescent="0.2">
      <c r="B838" s="3"/>
    </row>
    <row r="839" spans="2:2" ht="13.5" customHeight="1" x14ac:dyDescent="0.2">
      <c r="B839" s="3"/>
    </row>
    <row r="840" spans="2:2" ht="13.5" customHeight="1" x14ac:dyDescent="0.2">
      <c r="B840" s="3"/>
    </row>
    <row r="841" spans="2:2" ht="13.5" customHeight="1" x14ac:dyDescent="0.2">
      <c r="B841" s="3"/>
    </row>
    <row r="842" spans="2:2" ht="13.5" customHeight="1" x14ac:dyDescent="0.2">
      <c r="B842" s="3"/>
    </row>
    <row r="843" spans="2:2" ht="13.5" customHeight="1" x14ac:dyDescent="0.2">
      <c r="B843" s="3"/>
    </row>
    <row r="844" spans="2:2" ht="13.5" customHeight="1" x14ac:dyDescent="0.2">
      <c r="B844" s="3"/>
    </row>
    <row r="845" spans="2:2" ht="13.5" customHeight="1" x14ac:dyDescent="0.2">
      <c r="B845" s="3"/>
    </row>
    <row r="846" spans="2:2" ht="13.5" customHeight="1" x14ac:dyDescent="0.2">
      <c r="B846" s="3"/>
    </row>
    <row r="847" spans="2:2" ht="13.5" customHeight="1" x14ac:dyDescent="0.2">
      <c r="B847" s="3"/>
    </row>
    <row r="848" spans="2:2" ht="13.5" customHeight="1" x14ac:dyDescent="0.2">
      <c r="B848" s="3"/>
    </row>
    <row r="849" spans="2:2" ht="13.5" customHeight="1" x14ac:dyDescent="0.2">
      <c r="B849" s="3"/>
    </row>
    <row r="850" spans="2:2" ht="13.5" customHeight="1" x14ac:dyDescent="0.2">
      <c r="B850" s="3"/>
    </row>
    <row r="851" spans="2:2" ht="13.5" customHeight="1" x14ac:dyDescent="0.2">
      <c r="B851" s="3"/>
    </row>
    <row r="852" spans="2:2" ht="13.5" customHeight="1" x14ac:dyDescent="0.2">
      <c r="B852" s="3"/>
    </row>
    <row r="853" spans="2:2" ht="13.5" customHeight="1" x14ac:dyDescent="0.2">
      <c r="B853" s="3"/>
    </row>
    <row r="854" spans="2:2" ht="13.5" customHeight="1" x14ac:dyDescent="0.2">
      <c r="B854" s="3"/>
    </row>
    <row r="855" spans="2:2" ht="13.5" customHeight="1" x14ac:dyDescent="0.2">
      <c r="B855" s="3"/>
    </row>
    <row r="856" spans="2:2" ht="13.5" customHeight="1" x14ac:dyDescent="0.2">
      <c r="B856" s="3"/>
    </row>
    <row r="857" spans="2:2" ht="13.5" customHeight="1" x14ac:dyDescent="0.2">
      <c r="B857" s="3"/>
    </row>
    <row r="858" spans="2:2" ht="13.5" customHeight="1" x14ac:dyDescent="0.2">
      <c r="B858" s="3"/>
    </row>
    <row r="859" spans="2:2" ht="13.5" customHeight="1" x14ac:dyDescent="0.2">
      <c r="B859" s="3"/>
    </row>
    <row r="860" spans="2:2" ht="13.5" customHeight="1" x14ac:dyDescent="0.2">
      <c r="B860" s="3"/>
    </row>
    <row r="861" spans="2:2" ht="13.5" customHeight="1" x14ac:dyDescent="0.2">
      <c r="B861" s="3"/>
    </row>
    <row r="862" spans="2:2" ht="13.5" customHeight="1" x14ac:dyDescent="0.2">
      <c r="B862" s="3"/>
    </row>
    <row r="863" spans="2:2" ht="13.5" customHeight="1" x14ac:dyDescent="0.2">
      <c r="B863" s="3"/>
    </row>
    <row r="864" spans="2:2" ht="13.5" customHeight="1" x14ac:dyDescent="0.2">
      <c r="B864" s="3"/>
    </row>
    <row r="865" spans="2:2" ht="13.5" customHeight="1" x14ac:dyDescent="0.2">
      <c r="B865" s="3"/>
    </row>
    <row r="866" spans="2:2" ht="13.5" customHeight="1" x14ac:dyDescent="0.2">
      <c r="B866" s="3"/>
    </row>
    <row r="867" spans="2:2" ht="13.5" customHeight="1" x14ac:dyDescent="0.2">
      <c r="B867" s="3"/>
    </row>
    <row r="868" spans="2:2" ht="13.5" customHeight="1" x14ac:dyDescent="0.2">
      <c r="B868" s="3"/>
    </row>
    <row r="869" spans="2:2" ht="13.5" customHeight="1" x14ac:dyDescent="0.2">
      <c r="B869" s="3"/>
    </row>
    <row r="870" spans="2:2" ht="13.5" customHeight="1" x14ac:dyDescent="0.2">
      <c r="B870" s="3"/>
    </row>
    <row r="871" spans="2:2" ht="13.5" customHeight="1" x14ac:dyDescent="0.2">
      <c r="B871" s="3"/>
    </row>
    <row r="872" spans="2:2" ht="13.5" customHeight="1" x14ac:dyDescent="0.2">
      <c r="B872" s="3"/>
    </row>
    <row r="873" spans="2:2" ht="13.5" customHeight="1" x14ac:dyDescent="0.2">
      <c r="B873" s="3"/>
    </row>
    <row r="874" spans="2:2" ht="13.5" customHeight="1" x14ac:dyDescent="0.2">
      <c r="B874" s="3"/>
    </row>
    <row r="875" spans="2:2" ht="13.5" customHeight="1" x14ac:dyDescent="0.2">
      <c r="B875" s="3"/>
    </row>
    <row r="876" spans="2:2" ht="13.5" customHeight="1" x14ac:dyDescent="0.2">
      <c r="B876" s="3"/>
    </row>
    <row r="877" spans="2:2" ht="13.5" customHeight="1" x14ac:dyDescent="0.2">
      <c r="B877" s="3"/>
    </row>
    <row r="878" spans="2:2" ht="13.5" customHeight="1" x14ac:dyDescent="0.2">
      <c r="B878" s="3"/>
    </row>
    <row r="879" spans="2:2" ht="13.5" customHeight="1" x14ac:dyDescent="0.2">
      <c r="B879" s="3"/>
    </row>
    <row r="880" spans="2:2" ht="13.5" customHeight="1" x14ac:dyDescent="0.2">
      <c r="B880" s="3"/>
    </row>
    <row r="881" spans="2:2" ht="13.5" customHeight="1" x14ac:dyDescent="0.2">
      <c r="B881" s="3"/>
    </row>
    <row r="882" spans="2:2" ht="13.5" customHeight="1" x14ac:dyDescent="0.2">
      <c r="B882" s="3"/>
    </row>
    <row r="883" spans="2:2" ht="13.5" customHeight="1" x14ac:dyDescent="0.2">
      <c r="B883" s="3"/>
    </row>
    <row r="884" spans="2:2" ht="13.5" customHeight="1" x14ac:dyDescent="0.2">
      <c r="B884" s="3"/>
    </row>
    <row r="885" spans="2:2" ht="13.5" customHeight="1" x14ac:dyDescent="0.2">
      <c r="B885" s="3"/>
    </row>
    <row r="886" spans="2:2" ht="13.5" customHeight="1" x14ac:dyDescent="0.2">
      <c r="B886" s="3"/>
    </row>
    <row r="887" spans="2:2" ht="13.5" customHeight="1" x14ac:dyDescent="0.2">
      <c r="B887" s="3"/>
    </row>
    <row r="888" spans="2:2" ht="13.5" customHeight="1" x14ac:dyDescent="0.2">
      <c r="B888" s="3"/>
    </row>
    <row r="889" spans="2:2" ht="13.5" customHeight="1" x14ac:dyDescent="0.2">
      <c r="B889" s="3"/>
    </row>
    <row r="890" spans="2:2" ht="13.5" customHeight="1" x14ac:dyDescent="0.2">
      <c r="B890" s="3"/>
    </row>
    <row r="891" spans="2:2" ht="13.5" customHeight="1" x14ac:dyDescent="0.2">
      <c r="B891" s="3"/>
    </row>
    <row r="892" spans="2:2" ht="13.5" customHeight="1" x14ac:dyDescent="0.2">
      <c r="B892" s="3"/>
    </row>
    <row r="893" spans="2:2" ht="13.5" customHeight="1" x14ac:dyDescent="0.2">
      <c r="B893" s="3"/>
    </row>
    <row r="894" spans="2:2" ht="13.5" customHeight="1" x14ac:dyDescent="0.2">
      <c r="B894" s="3"/>
    </row>
    <row r="895" spans="2:2" ht="13.5" customHeight="1" x14ac:dyDescent="0.2">
      <c r="B895" s="3"/>
    </row>
    <row r="896" spans="2:2" ht="13.5" customHeight="1" x14ac:dyDescent="0.2">
      <c r="B896" s="3"/>
    </row>
    <row r="897" spans="2:2" ht="13.5" customHeight="1" x14ac:dyDescent="0.2">
      <c r="B897" s="3"/>
    </row>
    <row r="898" spans="2:2" ht="13.5" customHeight="1" x14ac:dyDescent="0.2">
      <c r="B898" s="3"/>
    </row>
    <row r="899" spans="2:2" ht="13.5" customHeight="1" x14ac:dyDescent="0.2">
      <c r="B899" s="3"/>
    </row>
    <row r="900" spans="2:2" ht="13.5" customHeight="1" x14ac:dyDescent="0.2">
      <c r="B900" s="3"/>
    </row>
    <row r="901" spans="2:2" ht="13.5" customHeight="1" x14ac:dyDescent="0.2">
      <c r="B901" s="3"/>
    </row>
    <row r="902" spans="2:2" ht="13.5" customHeight="1" x14ac:dyDescent="0.2">
      <c r="B902" s="3"/>
    </row>
    <row r="903" spans="2:2" ht="13.5" customHeight="1" x14ac:dyDescent="0.2">
      <c r="B903" s="3"/>
    </row>
    <row r="904" spans="2:2" ht="13.5" customHeight="1" x14ac:dyDescent="0.2">
      <c r="B904" s="3"/>
    </row>
    <row r="905" spans="2:2" ht="13.5" customHeight="1" x14ac:dyDescent="0.2">
      <c r="B905" s="3"/>
    </row>
    <row r="906" spans="2:2" ht="13.5" customHeight="1" x14ac:dyDescent="0.2">
      <c r="B906" s="3"/>
    </row>
    <row r="907" spans="2:2" ht="13.5" customHeight="1" x14ac:dyDescent="0.2">
      <c r="B907" s="3"/>
    </row>
    <row r="908" spans="2:2" ht="13.5" customHeight="1" x14ac:dyDescent="0.2">
      <c r="B908" s="3"/>
    </row>
    <row r="909" spans="2:2" ht="13.5" customHeight="1" x14ac:dyDescent="0.2">
      <c r="B909" s="3"/>
    </row>
    <row r="910" spans="2:2" ht="13.5" customHeight="1" x14ac:dyDescent="0.2">
      <c r="B910" s="3"/>
    </row>
    <row r="911" spans="2:2" ht="13.5" customHeight="1" x14ac:dyDescent="0.2">
      <c r="B911" s="3"/>
    </row>
    <row r="912" spans="2:2" ht="13.5" customHeight="1" x14ac:dyDescent="0.2">
      <c r="B912" s="3"/>
    </row>
    <row r="913" spans="2:2" ht="13.5" customHeight="1" x14ac:dyDescent="0.2">
      <c r="B913" s="3"/>
    </row>
    <row r="914" spans="2:2" ht="13.5" customHeight="1" x14ac:dyDescent="0.2">
      <c r="B914" s="3"/>
    </row>
    <row r="915" spans="2:2" ht="13.5" customHeight="1" x14ac:dyDescent="0.2">
      <c r="B915" s="3"/>
    </row>
    <row r="916" spans="2:2" ht="13.5" customHeight="1" x14ac:dyDescent="0.2">
      <c r="B916" s="3"/>
    </row>
    <row r="917" spans="2:2" ht="13.5" customHeight="1" x14ac:dyDescent="0.2">
      <c r="B917" s="3"/>
    </row>
    <row r="918" spans="2:2" ht="13.5" customHeight="1" x14ac:dyDescent="0.2">
      <c r="B918" s="3"/>
    </row>
    <row r="919" spans="2:2" ht="13.5" customHeight="1" x14ac:dyDescent="0.2">
      <c r="B919" s="3"/>
    </row>
    <row r="920" spans="2:2" ht="13.5" customHeight="1" x14ac:dyDescent="0.2">
      <c r="B920" s="3"/>
    </row>
    <row r="921" spans="2:2" ht="13.5" customHeight="1" x14ac:dyDescent="0.2">
      <c r="B921" s="3"/>
    </row>
    <row r="922" spans="2:2" ht="13.5" customHeight="1" x14ac:dyDescent="0.2">
      <c r="B922" s="3"/>
    </row>
    <row r="923" spans="2:2" ht="13.5" customHeight="1" x14ac:dyDescent="0.2">
      <c r="B923" s="3"/>
    </row>
    <row r="924" spans="2:2" ht="13.5" customHeight="1" x14ac:dyDescent="0.2">
      <c r="B924" s="3"/>
    </row>
    <row r="925" spans="2:2" ht="13.5" customHeight="1" x14ac:dyDescent="0.2">
      <c r="B925" s="3"/>
    </row>
    <row r="926" spans="2:2" ht="13.5" customHeight="1" x14ac:dyDescent="0.2">
      <c r="B926" s="3"/>
    </row>
    <row r="927" spans="2:2" ht="13.5" customHeight="1" x14ac:dyDescent="0.2">
      <c r="B927" s="3"/>
    </row>
    <row r="928" spans="2:2" ht="13.5" customHeight="1" x14ac:dyDescent="0.2">
      <c r="B928" s="3"/>
    </row>
    <row r="929" spans="2:2" ht="13.5" customHeight="1" x14ac:dyDescent="0.2">
      <c r="B929" s="3"/>
    </row>
    <row r="930" spans="2:2" ht="13.5" customHeight="1" x14ac:dyDescent="0.2">
      <c r="B930" s="3"/>
    </row>
    <row r="931" spans="2:2" ht="13.5" customHeight="1" x14ac:dyDescent="0.2">
      <c r="B931" s="3"/>
    </row>
    <row r="932" spans="2:2" ht="13.5" customHeight="1" x14ac:dyDescent="0.2">
      <c r="B932" s="3"/>
    </row>
    <row r="933" spans="2:2" ht="13.5" customHeight="1" x14ac:dyDescent="0.2">
      <c r="B933" s="3"/>
    </row>
    <row r="934" spans="2:2" ht="13.5" customHeight="1" x14ac:dyDescent="0.2">
      <c r="B934" s="3"/>
    </row>
    <row r="935" spans="2:2" ht="13.5" customHeight="1" x14ac:dyDescent="0.2">
      <c r="B935" s="3"/>
    </row>
    <row r="936" spans="2:2" ht="13.5" customHeight="1" x14ac:dyDescent="0.2">
      <c r="B936" s="3"/>
    </row>
    <row r="937" spans="2:2" ht="13.5" customHeight="1" x14ac:dyDescent="0.2">
      <c r="B937" s="3"/>
    </row>
    <row r="938" spans="2:2" ht="13.5" customHeight="1" x14ac:dyDescent="0.2">
      <c r="B938" s="3"/>
    </row>
    <row r="939" spans="2:2" ht="13.5" customHeight="1" x14ac:dyDescent="0.2">
      <c r="B939" s="3"/>
    </row>
    <row r="940" spans="2:2" ht="13.5" customHeight="1" x14ac:dyDescent="0.2">
      <c r="B940" s="3"/>
    </row>
    <row r="941" spans="2:2" ht="13.5" customHeight="1" x14ac:dyDescent="0.2">
      <c r="B941" s="3"/>
    </row>
    <row r="942" spans="2:2" ht="13.5" customHeight="1" x14ac:dyDescent="0.2">
      <c r="B942" s="3"/>
    </row>
    <row r="943" spans="2:2" ht="13.5" customHeight="1" x14ac:dyDescent="0.2">
      <c r="B943" s="3"/>
    </row>
    <row r="944" spans="2:2" ht="13.5" customHeight="1" x14ac:dyDescent="0.2">
      <c r="B944" s="3"/>
    </row>
    <row r="945" spans="2:2" ht="13.5" customHeight="1" x14ac:dyDescent="0.2">
      <c r="B945" s="3"/>
    </row>
    <row r="946" spans="2:2" ht="13.5" customHeight="1" x14ac:dyDescent="0.2">
      <c r="B946" s="3"/>
    </row>
    <row r="947" spans="2:2" ht="13.5" customHeight="1" x14ac:dyDescent="0.2">
      <c r="B947" s="3"/>
    </row>
    <row r="948" spans="2:2" ht="13.5" customHeight="1" x14ac:dyDescent="0.2">
      <c r="B948" s="3"/>
    </row>
    <row r="949" spans="2:2" ht="13.5" customHeight="1" x14ac:dyDescent="0.2">
      <c r="B949" s="3"/>
    </row>
    <row r="950" spans="2:2" ht="13.5" customHeight="1" x14ac:dyDescent="0.2">
      <c r="B950" s="3"/>
    </row>
    <row r="951" spans="2:2" ht="13.5" customHeight="1" x14ac:dyDescent="0.2">
      <c r="B951" s="3"/>
    </row>
    <row r="952" spans="2:2" ht="13.5" customHeight="1" x14ac:dyDescent="0.2">
      <c r="B952" s="3"/>
    </row>
    <row r="953" spans="2:2" ht="13.5" customHeight="1" x14ac:dyDescent="0.2">
      <c r="B953" s="3"/>
    </row>
    <row r="954" spans="2:2" ht="13.5" customHeight="1" x14ac:dyDescent="0.2">
      <c r="B954" s="3"/>
    </row>
    <row r="955" spans="2:2" ht="13.5" customHeight="1" x14ac:dyDescent="0.2">
      <c r="B955" s="3"/>
    </row>
    <row r="956" spans="2:2" ht="13.5" customHeight="1" x14ac:dyDescent="0.2">
      <c r="B956" s="3"/>
    </row>
    <row r="957" spans="2:2" ht="13.5" customHeight="1" x14ac:dyDescent="0.2">
      <c r="B957" s="3"/>
    </row>
    <row r="958" spans="2:2" ht="13.5" customHeight="1" x14ac:dyDescent="0.2">
      <c r="B958" s="3"/>
    </row>
    <row r="959" spans="2:2" ht="13.5" customHeight="1" x14ac:dyDescent="0.2">
      <c r="B959" s="3"/>
    </row>
    <row r="960" spans="2:2" ht="13.5" customHeight="1" x14ac:dyDescent="0.2">
      <c r="B960" s="3"/>
    </row>
    <row r="961" spans="2:2" ht="13.5" customHeight="1" x14ac:dyDescent="0.2">
      <c r="B961" s="3"/>
    </row>
    <row r="962" spans="2:2" ht="13.5" customHeight="1" x14ac:dyDescent="0.2">
      <c r="B962" s="3"/>
    </row>
    <row r="963" spans="2:2" ht="13.5" customHeight="1" x14ac:dyDescent="0.2">
      <c r="B963" s="3"/>
    </row>
    <row r="964" spans="2:2" ht="13.5" customHeight="1" x14ac:dyDescent="0.2">
      <c r="B964" s="3"/>
    </row>
    <row r="965" spans="2:2" ht="13.5" customHeight="1" x14ac:dyDescent="0.2">
      <c r="B965" s="3"/>
    </row>
    <row r="966" spans="2:2" ht="13.5" customHeight="1" x14ac:dyDescent="0.2">
      <c r="B966" s="3"/>
    </row>
    <row r="967" spans="2:2" ht="13.5" customHeight="1" x14ac:dyDescent="0.2">
      <c r="B967" s="3"/>
    </row>
    <row r="968" spans="2:2" ht="13.5" customHeight="1" x14ac:dyDescent="0.2">
      <c r="B968" s="3"/>
    </row>
    <row r="969" spans="2:2" ht="13.5" customHeight="1" x14ac:dyDescent="0.2">
      <c r="B969" s="3"/>
    </row>
    <row r="970" spans="2:2" ht="13.5" customHeight="1" x14ac:dyDescent="0.2">
      <c r="B970" s="3"/>
    </row>
    <row r="971" spans="2:2" ht="13.5" customHeight="1" x14ac:dyDescent="0.2">
      <c r="B971" s="3"/>
    </row>
    <row r="972" spans="2:2" ht="13.5" customHeight="1" x14ac:dyDescent="0.2">
      <c r="B972" s="3"/>
    </row>
    <row r="973" spans="2:2" ht="13.5" customHeight="1" x14ac:dyDescent="0.2">
      <c r="B973" s="3"/>
    </row>
    <row r="974" spans="2:2" ht="13.5" customHeight="1" x14ac:dyDescent="0.2">
      <c r="B974" s="3"/>
    </row>
    <row r="975" spans="2:2" ht="13.5" customHeight="1" x14ac:dyDescent="0.2">
      <c r="B975" s="3"/>
    </row>
    <row r="976" spans="2:2" ht="13.5" customHeight="1" x14ac:dyDescent="0.2">
      <c r="B976" s="3"/>
    </row>
    <row r="977" spans="2:2" ht="13.5" customHeight="1" x14ac:dyDescent="0.2">
      <c r="B977" s="3"/>
    </row>
    <row r="978" spans="2:2" ht="13.5" customHeight="1" x14ac:dyDescent="0.2">
      <c r="B978" s="3"/>
    </row>
    <row r="979" spans="2:2" ht="13.5" customHeight="1" x14ac:dyDescent="0.2">
      <c r="B979" s="3"/>
    </row>
    <row r="980" spans="2:2" ht="13.5" customHeight="1" x14ac:dyDescent="0.2">
      <c r="B980" s="3"/>
    </row>
    <row r="981" spans="2:2" ht="13.5" customHeight="1" x14ac:dyDescent="0.2">
      <c r="B981" s="3"/>
    </row>
    <row r="982" spans="2:2" ht="13.5" customHeight="1" x14ac:dyDescent="0.2">
      <c r="B982" s="3"/>
    </row>
    <row r="983" spans="2:2" ht="13.5" customHeight="1" x14ac:dyDescent="0.2">
      <c r="B983" s="3"/>
    </row>
    <row r="984" spans="2:2" ht="13.5" customHeight="1" x14ac:dyDescent="0.2">
      <c r="B984" s="3"/>
    </row>
    <row r="985" spans="2:2" ht="13.5" customHeight="1" x14ac:dyDescent="0.2">
      <c r="B985" s="3"/>
    </row>
    <row r="986" spans="2:2" ht="13.5" customHeight="1" x14ac:dyDescent="0.2">
      <c r="B986" s="3"/>
    </row>
    <row r="987" spans="2:2" ht="13.5" customHeight="1" x14ac:dyDescent="0.2">
      <c r="B987" s="3"/>
    </row>
    <row r="988" spans="2:2" ht="13.5" customHeight="1" x14ac:dyDescent="0.2">
      <c r="B988" s="3"/>
    </row>
    <row r="989" spans="2:2" ht="13.5" customHeight="1" x14ac:dyDescent="0.2">
      <c r="B989" s="3"/>
    </row>
    <row r="990" spans="2:2" ht="13.5" customHeight="1" x14ac:dyDescent="0.2">
      <c r="B990" s="3"/>
    </row>
    <row r="991" spans="2:2" ht="13.5" customHeight="1" x14ac:dyDescent="0.2">
      <c r="B991" s="3"/>
    </row>
    <row r="992" spans="2:2" ht="13.5" customHeight="1" x14ac:dyDescent="0.2">
      <c r="B992" s="3"/>
    </row>
    <row r="993" spans="2:2" ht="13.5" customHeight="1" x14ac:dyDescent="0.2">
      <c r="B993" s="3"/>
    </row>
    <row r="994" spans="2:2" ht="13.5" customHeight="1" x14ac:dyDescent="0.2">
      <c r="B994" s="3"/>
    </row>
    <row r="995" spans="2:2" ht="13.5" customHeight="1" x14ac:dyDescent="0.2">
      <c r="B995" s="3"/>
    </row>
    <row r="996" spans="2:2" ht="13.5" customHeight="1" x14ac:dyDescent="0.2">
      <c r="B996" s="3"/>
    </row>
    <row r="997" spans="2:2" ht="13.5" customHeight="1" x14ac:dyDescent="0.2">
      <c r="B997" s="3"/>
    </row>
    <row r="998" spans="2:2" ht="13.5" customHeight="1" x14ac:dyDescent="0.2">
      <c r="B998" s="3"/>
    </row>
    <row r="999" spans="2:2" ht="13.5" customHeight="1" x14ac:dyDescent="0.2">
      <c r="B999" s="3"/>
    </row>
    <row r="1000" spans="2:2" ht="13.5" customHeight="1" x14ac:dyDescent="0.2">
      <c r="B1000" s="3"/>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F31CF4DD946D478088B5D11B6A11C4" ma:contentTypeVersion="17" ma:contentTypeDescription="Create a new document." ma:contentTypeScope="" ma:versionID="d8d6aae35ae007054057d2fa74f0ff44">
  <xsd:schema xmlns:xsd="http://www.w3.org/2001/XMLSchema" xmlns:xs="http://www.w3.org/2001/XMLSchema" xmlns:p="http://schemas.microsoft.com/office/2006/metadata/properties" xmlns:ns3="0830ef5d-f951-4584-936d-af838a6727f9" xmlns:ns4="8b5cca28-53af-4728-8cf5-fcc630b1d474" targetNamespace="http://schemas.microsoft.com/office/2006/metadata/properties" ma:root="true" ma:fieldsID="7183cf0016cf2db25545c0485329fe8e" ns3:_="" ns4:_="">
    <xsd:import namespace="0830ef5d-f951-4584-936d-af838a6727f9"/>
    <xsd:import namespace="8b5cca28-53af-4728-8cf5-fcc630b1d47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element ref="ns4:_activity" minOccurs="0"/>
                <xsd:element ref="ns4:MediaServiceObjectDetectorVersions" minOccurs="0"/>
                <xsd:element ref="ns4:MediaServiceGenerationTime" minOccurs="0"/>
                <xsd:element ref="ns4:MediaServiceEventHashCode" minOccurs="0"/>
                <xsd:element ref="ns4:MediaServiceSystemTags" minOccurs="0"/>
                <xsd:element ref="ns4:MediaServiceSearchPropertie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30ef5d-f951-4584-936d-af838a6727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5cca28-53af-4728-8cf5-fcc630b1d47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b5cca28-53af-4728-8cf5-fcc630b1d474" xsi:nil="true"/>
  </documentManagement>
</p:properties>
</file>

<file path=customXml/itemProps1.xml><?xml version="1.0" encoding="utf-8"?>
<ds:datastoreItem xmlns:ds="http://schemas.openxmlformats.org/officeDocument/2006/customXml" ds:itemID="{87C6C30D-2939-4F62-B753-593C930FD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30ef5d-f951-4584-936d-af838a6727f9"/>
    <ds:schemaRef ds:uri="8b5cca28-53af-4728-8cf5-fcc630b1d4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594F83-F579-439D-ACAB-932E291F26EE}">
  <ds:schemaRefs>
    <ds:schemaRef ds:uri="http://schemas.microsoft.com/sharepoint/v3/contenttype/forms"/>
  </ds:schemaRefs>
</ds:datastoreItem>
</file>

<file path=customXml/itemProps3.xml><?xml version="1.0" encoding="utf-8"?>
<ds:datastoreItem xmlns:ds="http://schemas.openxmlformats.org/officeDocument/2006/customXml" ds:itemID="{BF847E45-B14A-43F9-9941-88763835F598}">
  <ds:schemaRefs>
    <ds:schemaRef ds:uri="8b5cca28-53af-4728-8cf5-fcc630b1d474"/>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0830ef5d-f951-4584-936d-af838a6727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REVISIÓN</vt:lpstr>
      <vt:lpstr>MINUTA</vt:lpstr>
      <vt:lpstr>TABLERO-FINAL</vt:lpstr>
      <vt:lpstr>DATOS-FINAL</vt:lpstr>
      <vt:lpstr>ÍNDICE-CÁLCULO</vt:lpstr>
      <vt:lpstr>RESULTADOS</vt:lpstr>
      <vt:lpstr>p_total</vt:lpstr>
      <vt:lpstr>territorio</vt:lpstr>
      <vt:lpstr>d1-formato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Juan Antonio Le Clercq Ortega</cp:lastModifiedBy>
  <dcterms:created xsi:type="dcterms:W3CDTF">2026-05-08T23:33:42Z</dcterms:created>
  <dcterms:modified xsi:type="dcterms:W3CDTF">2026-05-08T23:33:42Z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0x0101004CF31CF4DD946D478088B5D11B6A11C4</vt:lpwstr>
  </property>
</Properties>
</file>